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75" windowHeight="6915" firstSheet="6" activeTab="11"/>
  </bookViews>
  <sheets>
    <sheet name="ศรีสวัสดิ์ 18-11-53" sheetId="1" r:id="rId1"/>
    <sheet name="ท่ามะกา 21-12-53" sheetId="2" r:id="rId2"/>
    <sheet name="หนองปรือ 20-01-54" sheetId="3" r:id="rId3"/>
    <sheet name="ท่าเสา 17-02-54" sheetId="4" r:id="rId4"/>
    <sheet name="สังขละบุรี 5-04-54" sheetId="5" r:id="rId5"/>
    <sheet name="ด่านมะขามเตี้ย 16-05-54" sheetId="6" r:id="rId6"/>
    <sheet name="เลาขวัญ 23-06-54" sheetId="7" r:id="rId7"/>
    <sheet name="ช่องสะเดา 21-07-54" sheetId="8" r:id="rId8"/>
    <sheet name="ห้วยกระเจา 25-08-54" sheetId="9" r:id="rId9"/>
    <sheet name="พนมทวน 22-09-54" sheetId="10" r:id="rId10"/>
    <sheet name="รายงานสรุปผล" sheetId="11" r:id="rId11"/>
    <sheet name="ตารางเดียว" sheetId="12" r:id="rId12"/>
  </sheets>
  <definedNames/>
  <calcPr fullCalcOnLoad="1"/>
</workbook>
</file>

<file path=xl/sharedStrings.xml><?xml version="1.0" encoding="utf-8"?>
<sst xmlns="http://schemas.openxmlformats.org/spreadsheetml/2006/main" count="1432" uniqueCount="714">
  <si>
    <t>สรุปผลแบบสำรวจข้อมูลความต้องการเทคโนโลยีของชุมชน โดย คลินิกเทคโนโลยี มหาวิทยาลัยมหิดล วิทยาเขตกาญจนบุรี</t>
  </si>
  <si>
    <t>ลำดับที่</t>
  </si>
  <si>
    <t>ชื่อ - นามสกุล</t>
  </si>
  <si>
    <t>ที่อยู่</t>
  </si>
  <si>
    <t>อาชีพ</t>
  </si>
  <si>
    <t>ปัญหา</t>
  </si>
  <si>
    <t>เทคโนโลยีที่ต้องการ</t>
  </si>
  <si>
    <t>นางกัญญา สถิตยานุรักษ์</t>
  </si>
  <si>
    <t xml:space="preserve">46  ม. 2 </t>
  </si>
  <si>
    <t>ณ หมู่บ้านปลักสะแก ต.พงตึก อ.ท่ามะกา จ.กาญจนบุรี ในวันอังคาร ที่ 21 ธันวาคม 2553</t>
  </si>
  <si>
    <t>ทำนา, ข้าวโพด</t>
  </si>
  <si>
    <t>หมายเหตุ</t>
  </si>
  <si>
    <t>ณ หมู่บ้านตีนตก ต.เขาโจด อ.ศรีสวัสดิ์ จ.กาญจนบุรี ในวันพฤหัสบดี ที่ 18 พฤศจิกายน 2553</t>
  </si>
  <si>
    <t>นางวนิดา ยินดี</t>
  </si>
  <si>
    <t>29 ม.2</t>
  </si>
  <si>
    <t>อ้อย, ข้าวโพด, ทำนา</t>
  </si>
  <si>
    <t>ผลผลิตค่อนข้างดี</t>
  </si>
  <si>
    <t>นางประทุม เขียวพวง</t>
  </si>
  <si>
    <t>32/2 ม.2</t>
  </si>
  <si>
    <t>แหล่งน้ำชลประทาน</t>
  </si>
  <si>
    <t>นายอดิเรก ทาไว</t>
  </si>
  <si>
    <t>88/5 ม.4</t>
  </si>
  <si>
    <t>รับจ้างทั่วไป, ปลูกผักสวนครัวไว้รับประทานเอง</t>
  </si>
  <si>
    <t>ทำนา, ข้าวโพด, ผักสวนครัวไว้รับประทานเอง</t>
  </si>
  <si>
    <t>ไม่มีความรู้ในการประกอบอาชีพอย่างจริงจัง</t>
  </si>
  <si>
    <t>อยากให้มีการจัดอบรมเกี่ยวกับช่างซ่อมรถจักรยานยนต์,ช่างไฟฟ้า</t>
  </si>
  <si>
    <t>นางสงัด อยู่สถิต</t>
  </si>
  <si>
    <t>114 ม.6</t>
  </si>
  <si>
    <t>ทำนา</t>
  </si>
  <si>
    <t>นางนุสรา ฝอยทอง</t>
  </si>
  <si>
    <t>84/5 ม.4</t>
  </si>
  <si>
    <t>รับจ้างทั่วไป</t>
  </si>
  <si>
    <t>สายตาสั้น จึงไม่สามารถทำงานละเอียดได้</t>
  </si>
  <si>
    <t>อยากให้มีการสอนทำขนม</t>
  </si>
  <si>
    <t>นายสุรกิจ  น้อยแก้ว</t>
  </si>
  <si>
    <t>67 ม.1</t>
  </si>
  <si>
    <t>พริก, มะเขื่อ, มะละกอ, กระเทียม</t>
  </si>
  <si>
    <t>แนะนำให้เข้ามาดูที่ไร่จริงเพื่อที่จะได้ทราบถึงปัญหาที่แท้จริง</t>
  </si>
  <si>
    <t>นางบังอร ย่อมเพียงแท้</t>
  </si>
  <si>
    <t>45 ม.1</t>
  </si>
  <si>
    <t>ผักสวนครัว</t>
  </si>
  <si>
    <t>แมลงศัตรูพืช</t>
  </si>
  <si>
    <t>การกำจัดและป้องกันแมลงศัตรูพืช</t>
  </si>
  <si>
    <t>นางลลิตา จันทโครต</t>
  </si>
  <si>
    <t>2/11 ม.1</t>
  </si>
  <si>
    <t>ข้าว</t>
  </si>
  <si>
    <t>นางบุญเรียง ชัยศรี</t>
  </si>
  <si>
    <t>52 ม.1</t>
  </si>
  <si>
    <t>มะละกอ, มะเขือ, พริก, สะตอ, หน่อไม้</t>
  </si>
  <si>
    <t>การกำจัดและป้องกันแมลงศัตรูพืชและโรคพืช</t>
  </si>
  <si>
    <t>นายจริยุทธ เหรียญทอง</t>
  </si>
  <si>
    <t>24/1 ม.1</t>
  </si>
  <si>
    <t>ข้าว, ข้าวโพด</t>
  </si>
  <si>
    <t>นายบุญส่ง บางกรานดำรง</t>
  </si>
  <si>
    <t>236 ม.1</t>
  </si>
  <si>
    <t>อยากให้มียาปราบศัตรูพืชที่ราคาถูก</t>
  </si>
  <si>
    <t>นางเตียง บัวทอง</t>
  </si>
  <si>
    <t>131/1 ม.5</t>
  </si>
  <si>
    <t>ข้าวโพด</t>
  </si>
  <si>
    <t>นายนงค์  ใคร่ครวญ</t>
  </si>
  <si>
    <t>192 ม.5</t>
  </si>
  <si>
    <t>นาข้าว</t>
  </si>
  <si>
    <t>แนะนำการปลูกและการดูแล การกำจัดศัตรูพืช</t>
  </si>
  <si>
    <t>121 ม.1</t>
  </si>
  <si>
    <t>ปลาคัง</t>
  </si>
  <si>
    <t>การแก้ปัญหาน้ำ</t>
  </si>
  <si>
    <t>น้ำในแม่น้ำจากเขื่อนศรีนครินทร์มีการเปลี่ยนแปลงทำให้ปลาตายและอาหารราคาสูง</t>
  </si>
  <si>
    <t>นางจำเนียร นาสวนตะกูล</t>
  </si>
  <si>
    <t>48 ม.1</t>
  </si>
  <si>
    <t>ลมแรง ต้นข้าวโพดเสียหายและแมลงศัตรูพืช</t>
  </si>
  <si>
    <t>การแก้ปัญหาศัตรูพืช</t>
  </si>
  <si>
    <t>นายสุนัน ปานเกิด</t>
  </si>
  <si>
    <t>นายสมคิด ปิ่นแก้ว</t>
  </si>
  <si>
    <t>230 ม.1</t>
  </si>
  <si>
    <t>คะน้า</t>
  </si>
  <si>
    <t>การกำจัดศัตรูพืช</t>
  </si>
  <si>
    <t>นายประจักษ์ ใจดี</t>
  </si>
  <si>
    <t>มะเขือ หน่อไม้ไผ่ตง มะนาว สะตอ</t>
  </si>
  <si>
    <t>หนอน ใช้ปุ๋ยเกร็ดและอาหารเสริม ควบคู่ไปกับการใช้ปุ๋ยชีวภาพแต่ไม่สามารถทำลายได้</t>
  </si>
  <si>
    <t>เกษตรกรดีเด่นปี 51 และ ได้รับรางวัลที่ 2 ระดับภาคในปี 52</t>
  </si>
  <si>
    <t>นายเจษฎา ลำไยสุจิต</t>
  </si>
  <si>
    <t>6 ม.3</t>
  </si>
  <si>
    <t>ข้าวโพด, ข้าว</t>
  </si>
  <si>
    <t>นายกมล ภูพนาสวัสดิ์</t>
  </si>
  <si>
    <t>22/4 ม.1</t>
  </si>
  <si>
    <t>ข้าวโพด ข้าว มันสำปะหลัง</t>
  </si>
  <si>
    <t>นางเต็ง อุตบัววงศ์</t>
  </si>
  <si>
    <t>54/1 ม.1</t>
  </si>
  <si>
    <t>นางประนอม  สุนเกษา</t>
  </si>
  <si>
    <t>หมู่ 1</t>
  </si>
  <si>
    <t>พริก</t>
  </si>
  <si>
    <t>ไม่มีปัญหา</t>
  </si>
  <si>
    <t>นางนงคราญ</t>
  </si>
  <si>
    <t>49/1 ม.5</t>
  </si>
  <si>
    <t>การแก้ปัญหาและการป้องกัน</t>
  </si>
  <si>
    <t>นายสาคร ไวยเนตร</t>
  </si>
  <si>
    <t>61 ม.1</t>
  </si>
  <si>
    <t>ณ หมู่บ้านเขาหินตั้ง ต.สมเด็จเจริญ อ.หนองปรือ จ.กาญจนบุรี ในวันพฤหัสบดี ที่ 20 มกราคม 2554</t>
  </si>
  <si>
    <t>นางสมจิตต์  แสงพลอยแก้ว</t>
  </si>
  <si>
    <t>40/6 ม.3</t>
  </si>
  <si>
    <t>สาระเน่, พริก</t>
  </si>
  <si>
    <t>ใบหงิก หนอน และราคาสารเคมีสูง</t>
  </si>
  <si>
    <t>อยากให้มีการอบรมทำน้ำหมักชีวภาพเพื่อใช้ควบคู่กับสารเคมี</t>
  </si>
  <si>
    <t>นายนิตย์ ชนะขว้าง</t>
  </si>
  <si>
    <t xml:space="preserve">94/4 </t>
  </si>
  <si>
    <t>สาระเน่</t>
  </si>
  <si>
    <t>การกำจัดศัตรูพืชและโรคพืช</t>
  </si>
  <si>
    <t>นางภัณฑิลา สมบูรณ์</t>
  </si>
  <si>
    <t>42/1 ม.5</t>
  </si>
  <si>
    <t>นักวิชาการเกษตร</t>
  </si>
  <si>
    <t>มีน.ศและประชาชนเกษตรกรเข้ามาขอรับคำปรึกษาและดูงานตลอดเวลา</t>
  </si>
  <si>
    <t>นางมาสมงคล  ทองจันอับ</t>
  </si>
  <si>
    <t>50/2 ม.1</t>
  </si>
  <si>
    <t>หนอนและแมลงกัดกิน</t>
  </si>
  <si>
    <t>ข้อมูลแนะนำต่างๆ</t>
  </si>
  <si>
    <t>โทร.080-6028274</t>
  </si>
  <si>
    <t>นายสมคิด แสงจันทร์</t>
  </si>
  <si>
    <t>38/19 ม.3</t>
  </si>
  <si>
    <t>สาระเน่ ผักชี หอม คะน้า</t>
  </si>
  <si>
    <t>ปุ๋ยสารเคมีแพง แมลงศัตรูพืช</t>
  </si>
  <si>
    <t>การลดต้นทุนสารเคมีและการกำจัดแมลงศัตรูพืช</t>
  </si>
  <si>
    <t>นางอำนวย ช้างปาส</t>
  </si>
  <si>
    <t>38/14 ม.3</t>
  </si>
  <si>
    <t>ดินมีการขาดธาตุอาหารและราคาผลผลิตตกต่ำ</t>
  </si>
  <si>
    <t>การดูแลดิน</t>
  </si>
  <si>
    <t>นางสมศรี แก้วเกิด</t>
  </si>
  <si>
    <t>วัว</t>
  </si>
  <si>
    <t>การดูแลเลี้ยงวัวและการผสมพันธ์ หรือข้อมูลต่างๆ</t>
  </si>
  <si>
    <t>นางมยุร พุดคอ</t>
  </si>
  <si>
    <t>46 ม.5</t>
  </si>
  <si>
    <t>ไก่ไข่</t>
  </si>
  <si>
    <t>เป็นโครงการของสมเด็จพระเทพฯ ลงทุนให้และมีหมอเข้ามาช่วยดูแล</t>
  </si>
  <si>
    <t>นายสวาท  จันทร์หอม</t>
  </si>
  <si>
    <t>122 ม.7</t>
  </si>
  <si>
    <t>อยู่ติดเขาไม่มีน้ำ ไม่มีไฟ</t>
  </si>
  <si>
    <t>นายสำราญ ใจกล้า</t>
  </si>
  <si>
    <t>173 ม.3</t>
  </si>
  <si>
    <t>อ้อย</t>
  </si>
  <si>
    <t>สำรอง เรื่องวร</t>
  </si>
  <si>
    <t>12/4 ม.3</t>
  </si>
  <si>
    <t>สินา ดาวิน</t>
  </si>
  <si>
    <t>295 ม.3</t>
  </si>
  <si>
    <t>ผัก กะหล่ำปลี สาระเน่</t>
  </si>
  <si>
    <t>สายพิน ทองแผ่น</t>
  </si>
  <si>
    <t>ไม่มีปัญหา สมบูรณ์ดี</t>
  </si>
  <si>
    <t>นางน้ำฝน โสดรงค์</t>
  </si>
  <si>
    <t>163/2</t>
  </si>
  <si>
    <t>มันสำปะหลัง</t>
  </si>
  <si>
    <t>ณ อบต.ท่าเสา ต.ท่าเสา อ.ไทรโยค จ.กาญจนบุรี ในวันพฤหัสบดี ที่ 17 กุมภาพันธ์ 2554</t>
  </si>
  <si>
    <t>นางกมลวรรณ สว่างเนตร</t>
  </si>
  <si>
    <t>พริกขี้นก, มะขามยักษ์, สัปปะรด, มะละกอ, หน่อไม้, มะเขือพวง</t>
  </si>
  <si>
    <t>ใบหงิก, ใบแดง, แมลงศัตรูพืช</t>
  </si>
  <si>
    <t>การแก้ไขปัญญหาขั้นพื้นฐาน</t>
  </si>
  <si>
    <t>นางเล็ก ปีไสวห์</t>
  </si>
  <si>
    <t>มันสำปะหลัง, ขมิ้น</t>
  </si>
  <si>
    <t>นางอุไรวรรณ สุวรรณดิ์</t>
  </si>
  <si>
    <t>ค้าขาย</t>
  </si>
  <si>
    <t>นางเจนจิรา ร่มไทร</t>
  </si>
  <si>
    <t>เกษตรกร</t>
  </si>
  <si>
    <t>นางกัลนิกา คล้ายเนียม</t>
  </si>
  <si>
    <t>วิธีการดูแลรักษา</t>
  </si>
  <si>
    <t>นางสาวสุกัญญา ศรีขำ</t>
  </si>
  <si>
    <t>ค่าครองชีพสูงขึ้น ราคาต้นทุนของแพงขึ้น</t>
  </si>
  <si>
    <t>นางอุษา จูลย์บดี</t>
  </si>
  <si>
    <t>นางสุรีรัตน์ จันทร์ที</t>
  </si>
  <si>
    <t>การกำจัดให้หายขาด</t>
  </si>
  <si>
    <t>ราคาตันละ 3,000 บาท</t>
  </si>
  <si>
    <t>นางจันทิมา รักษา</t>
  </si>
  <si>
    <t>113/1</t>
  </si>
  <si>
    <t>ศัตรูพืช</t>
  </si>
  <si>
    <t>วิธีกำจัดศัตรูพืช</t>
  </si>
  <si>
    <t>วิธีแก้ปัญหา</t>
  </si>
  <si>
    <t>นางสัญญา พรานเจริญ</t>
  </si>
  <si>
    <t>48/1</t>
  </si>
  <si>
    <t>ไม่ได้ใช้สารเคมี</t>
  </si>
  <si>
    <t>การกำจัด</t>
  </si>
  <si>
    <t>นางประนอม ขาวประเสริฐ</t>
  </si>
  <si>
    <t>นาวสาววรรณดี เพ็งพูลเดช</t>
  </si>
  <si>
    <t>61/1</t>
  </si>
  <si>
    <t>อยากให้นำวิธีการใช้สมุนไพรในการกำจัดแมลงศัตรูพืชมาฝึกอบรม</t>
  </si>
  <si>
    <t>นายมานพ รักษา</t>
  </si>
  <si>
    <t>ราคาตันละ 3,500 บาท</t>
  </si>
  <si>
    <t>นางฉวี โชยเลิศ</t>
  </si>
  <si>
    <t>99/2</t>
  </si>
  <si>
    <t>นางสุนีย์ ตะพัง</t>
  </si>
  <si>
    <t>กล้วยน้ำว้า</t>
  </si>
  <si>
    <t>ไม่พบปัญหา</t>
  </si>
  <si>
    <t>นางฉวีวรรณ ตึกดี</t>
  </si>
  <si>
    <t>น้ำแล้ง</t>
  </si>
  <si>
    <t>นางสิริญากร รักษา</t>
  </si>
  <si>
    <t>ฟาร์มเห็ดนางฟ้า, เห็ดภูฎาณ, เห็ดโคนญี่ปุ่น</t>
  </si>
  <si>
    <t>ราคาต้นทุนเชื้อเพลิงสูงเนื่องจากใช้เตาไอน้ำ, พื้นเปียกชื้นทำให้ต้มได้ช้า</t>
  </si>
  <si>
    <t>วิธีทางแก้ไขเพื่อลดต้นทุนการผลิต</t>
  </si>
  <si>
    <t>นางน้ำอ้อย พิมทอง</t>
  </si>
  <si>
    <t>มันสำปะหลัง,ไม้สัก</t>
  </si>
  <si>
    <t>น้ำแล้งต้นสักตาย</t>
  </si>
  <si>
    <t>นางปรีญานนท์ เพ็งพูลเดช</t>
  </si>
  <si>
    <t>นางจำรอง เพ็งพูลเดช</t>
  </si>
  <si>
    <t>259/1</t>
  </si>
  <si>
    <t>มันสำปะหลัง, มะกรูด</t>
  </si>
  <si>
    <t>ใบหงิก ม้วน กรอบแห้ง</t>
  </si>
  <si>
    <t>ช่วยหาวิธีแก้ปัญหาการเสียหาย</t>
  </si>
  <si>
    <t>ณ รร.บ้านท่าดินแดง ต.ปรังเผล อ.สังขละบุรี จ.กาญจนบุรี ในวันพฤหัสบดี ที่ 5 เมษายน 2554</t>
  </si>
  <si>
    <t>นางรุ่งฤดี ใจเจริญ</t>
  </si>
  <si>
    <t>มีพ่อค้ามารับซื้อถึงไร่, มีกลุ่มเกษตรมาสอนทำน้ำหมักชีวภาพ</t>
  </si>
  <si>
    <t>นางฟองนวล สายบัว</t>
  </si>
  <si>
    <t>43/5</t>
  </si>
  <si>
    <t>นายมวล ยุบดา</t>
  </si>
  <si>
    <t>นางตาวจี บุญมาก</t>
  </si>
  <si>
    <t>น.ส.บุญยิ่ง ขจรถาวรอนันต์</t>
  </si>
  <si>
    <t>มันสำปะหลัง,ยางพารา</t>
  </si>
  <si>
    <t>เชื้อรา ราแป้ง ราสีชมพู</t>
  </si>
  <si>
    <t>นางอัญชลี เก่งศึกษา</t>
  </si>
  <si>
    <t>น.ส.วิทยา เข็มเพ็ชร์</t>
  </si>
  <si>
    <t>83/1</t>
  </si>
  <si>
    <t>กีเดินทางไม่สะดวก</t>
  </si>
  <si>
    <t>รับซื้อมันสำปะหลังเอง,ยางพาราส่งต่อ</t>
  </si>
  <si>
    <t>นายชัยพร บุญเขือง</t>
  </si>
  <si>
    <t>43/13</t>
  </si>
  <si>
    <t>น.ส.เบญจมาศ ชลาชัย</t>
  </si>
  <si>
    <t>เปิดอู่ซ่อมรถ</t>
  </si>
  <si>
    <t>นางแว่น บุญช่วย</t>
  </si>
  <si>
    <t>62/1</t>
  </si>
  <si>
    <t>ทำไม้กวาด</t>
  </si>
  <si>
    <t>นางน้อย เวียงคำรุ้ง</t>
  </si>
  <si>
    <t>ขายของ</t>
  </si>
  <si>
    <t>นายทะยาน รุ่งสว่าง</t>
  </si>
  <si>
    <t>62/4</t>
  </si>
  <si>
    <t>เชื้อโรค, ปุ๋ย สารเคมีราคาแพง</t>
  </si>
  <si>
    <t>ทำลายเชื้อโรค และลดต้นทุนในการปลูกมันสำปะหลัง</t>
  </si>
  <si>
    <t>นางสังวรณ์ น้ำด้วง</t>
  </si>
  <si>
    <t>นางสาวผุสรัตน์ ชีแวง</t>
  </si>
  <si>
    <t>เร่ขายของเก่า</t>
  </si>
  <si>
    <t>ราคาของขึ้นๆ ลงๆ</t>
  </si>
  <si>
    <t>นางเปี่ยง มีทา</t>
  </si>
  <si>
    <t>น้ำแล้ง ต้องรอน้ำฝน, แมลงศัตรูพืช</t>
  </si>
  <si>
    <t>นางสุดารัตน์ กฤษฎาธาร</t>
  </si>
  <si>
    <t>นางสาวจำปา</t>
  </si>
  <si>
    <t>71/พ.</t>
  </si>
  <si>
    <t>มันสำปะหลัง, ข้าว</t>
  </si>
  <si>
    <t xml:space="preserve">น้ำแล้ง </t>
  </si>
  <si>
    <t>นางสอน ผุยดา</t>
  </si>
  <si>
    <t>การคมนาคม</t>
  </si>
  <si>
    <t>ปลูกเองและรับซื้อเพื่อไปส่ง</t>
  </si>
  <si>
    <t>ปัตวี จีนกิ้ม</t>
  </si>
  <si>
    <t>นางแต๋ง</t>
  </si>
  <si>
    <t>ขาดน้ำ ต้องรอน้ำฝน</t>
  </si>
  <si>
    <t>นางสาวอมรรัตน์ กาญจนสาธร</t>
  </si>
  <si>
    <t>มันสำปะหลัง, รับจ้างทั่วไป</t>
  </si>
  <si>
    <t>น้ำแล้งในบางช่วง หากฝนไม่ตก</t>
  </si>
  <si>
    <t>เช่งตอง กาญจนพนาไพร</t>
  </si>
  <si>
    <t>มันสำปะหลัง, ยางพารา</t>
  </si>
  <si>
    <t>น้ำแห้งแล้ง</t>
  </si>
  <si>
    <t>นางสาวนันทนา ชินบุตร</t>
  </si>
  <si>
    <t>ยางพารา</t>
  </si>
  <si>
    <t>การใช้สารเคมี</t>
  </si>
  <si>
    <t>การแก้ปัญหาที่ถูกวิธี เนื่องจากชาวบ้านไม่เข้าใจในการแก้ปัญหา</t>
  </si>
  <si>
    <t>ควรมีแปลงสาธิต หรือ มาทำให้ชาวบ้านดู</t>
  </si>
  <si>
    <t>นางนิภาอรณ์ กลยะ</t>
  </si>
  <si>
    <t>อยากให้มหาวิทยาลัยช่วยให้ข้อมูล คำปรึกษา</t>
  </si>
  <si>
    <t>นางโช</t>
  </si>
  <si>
    <t>นางกรรยา เกษตรการค้า</t>
  </si>
  <si>
    <t>25/3</t>
  </si>
  <si>
    <t>เนิส ขันป้อง</t>
  </si>
  <si>
    <t>เพลี้ย</t>
  </si>
  <si>
    <t>มีพ่อค้ามารับซื้อถึงไร่, มีกลุ่มเกษตรมาสอนทำน้ำหมักชีวภาพแต่เพลี้ยก็กลับมา</t>
  </si>
  <si>
    <t>เพลี้ย,น้ำแล้ง</t>
  </si>
  <si>
    <t>น้ำแล้ง, เพลี้ย</t>
  </si>
  <si>
    <t>เพลี้ย แก้ปัญหาไม่ได้ , สารเคมีราคาสูง</t>
  </si>
  <si>
    <t>เพลี้ย น้ำแห้งแล้ง</t>
  </si>
  <si>
    <t>การกำจัดเพลี้ย</t>
  </si>
  <si>
    <t>การกำจัดเพลี้ยและแมลง</t>
  </si>
  <si>
    <t>เพลี้ย, เชื้อรา</t>
  </si>
  <si>
    <t>เพลี้ย, ไรแดง, เพลี้ยขาว</t>
  </si>
  <si>
    <t>ใช้น้ำฉีด, เวลาฝนตกจะไม่มีเพลี้ย</t>
  </si>
  <si>
    <t>น้ำแห้งแล้ง, เพลี้ย</t>
  </si>
  <si>
    <t>น้ำแล้ง, เพลี้ย ใช้ไวออล(ยาฆ่าแมลง) แต่ทำให้มันสำปะหลังน้ำหนักเบา ต้นแห้งตาย</t>
  </si>
  <si>
    <t>อยากให้ใช้สมุนไพร จำพวก เถาะกะไดลิง หนอนตายาก หางไหล  มาใช้ในการฆาเพลี้ย</t>
  </si>
  <si>
    <t>หนอน เพลี้ย และโรคเชื้อรา ราคาขายต่ำ</t>
  </si>
  <si>
    <t>เพลี้ยแป้ง เพลี้ยไฟ</t>
  </si>
  <si>
    <t>หาวิธีกำจัดเพลี้ยและช่วยในการลดต้นทุนการผลิต</t>
  </si>
  <si>
    <t>เพลี้ยแป้ง เพลี้ยไฟ และผลผลิตราคาต่ำ</t>
  </si>
  <si>
    <t>เพลี้ยแป้ง เพลี้ยไฟ ใบแห้ง ใช้สารเคมีช่วยแต่ราคาสูง</t>
  </si>
  <si>
    <t>หาวิธีกำจัดเพลี้ยและสอนการทำน้ำหมักชีวภาพเพื่อลดต้นทุนการผลิต</t>
  </si>
  <si>
    <t>เพลี้ย, ช่องทางการตลาดจากพ่อค้าคนกลาง, การใช้สารเคมีราคาสูง</t>
  </si>
  <si>
    <t>หาวิธีกำจัดเพลี้ย แมลงศัตรูพืชและช่วยในการลดต้นทุนการผลิต</t>
  </si>
  <si>
    <t>อยากได้ยาที่สามารถกำจัดและป้องกันเพลี้ยได้</t>
  </si>
  <si>
    <t>เพลี้ย, ใบหงิก, ดอกร่วง, ไม่ติดลูก และแมลงศัตรูพืช</t>
  </si>
  <si>
    <t>แมลงศัตรูพืช,เพลี้ย</t>
  </si>
  <si>
    <t>เพลี้ยและฝนแล้ง</t>
  </si>
  <si>
    <t>เพลี้ยดำ เพลี้ยแดงซึ่งมีมากในฤดูหนาว และหนอนมีมากในฤดูร้อน</t>
  </si>
  <si>
    <t>เพลี้ย ปุ๋ยเคมีราคาสูง</t>
  </si>
  <si>
    <t>เพลี้ยแป้ง ใช้ยาฆ่าแมลง</t>
  </si>
  <si>
    <t>เพลี้ย ไม่ได้ใช่สารเคมีเนื่องจากราคาสูง</t>
  </si>
  <si>
    <t>เพลี้ย ไม่เคยใช้สารเคมี ไม่เคยทราบถึงการแก้ปัญหาและการป้องกัน</t>
  </si>
  <si>
    <t>แนะนำวิธีป้องกันเพลี้ยและแมลงศัตรูพืช</t>
  </si>
  <si>
    <t>การกำจัดศัตรูพืชให้หายขาด</t>
  </si>
  <si>
    <t>นางสาวสุทรารัตน์ อุ่นทา</t>
  </si>
  <si>
    <t>เพลี้ย, ไม่ได้ใช้ปุ๋ยสารเคมีเนื่องจากราคาแพง</t>
  </si>
  <si>
    <t>ช่วงระยะเวลาที่ปลูกไม่ค่อยมีน้ำ แห้งแล้ง มักจะมีน้ำในช่วงที่เก็บเกี่ยวและราคาตก</t>
  </si>
  <si>
    <t>การกำจัดโดยไม่ใช้สารเคมี เพื่อลดต้นทุน</t>
  </si>
  <si>
    <t>นายวิโชค ลำใย</t>
  </si>
  <si>
    <t>14/1</t>
  </si>
  <si>
    <t>เชื้อรา</t>
  </si>
  <si>
    <t>การกำจัดเชื้อรา</t>
  </si>
  <si>
    <t>ณ รร.บ้านทุ่งมะขามเฒ่า ต.กลอนโด อ.ด่านมะขามเตี้ย จ.กาญจนบุรี ในวันพฤหัสบดี ที่ 19 พฤษภาคม 2554</t>
  </si>
  <si>
    <t>นางยุพิน จันทร์รวม</t>
  </si>
  <si>
    <t xml:space="preserve">ใช้รถรับซื้อของขายไปเรื่อยๆ </t>
  </si>
  <si>
    <t>นางมาลี กัลชื่น</t>
  </si>
  <si>
    <t>กลอนโด</t>
  </si>
  <si>
    <t>เพลียกัดกิน, ขาดน้ำ</t>
  </si>
  <si>
    <t>นางสมบุญ รุ่งแจ้ง</t>
  </si>
  <si>
    <t>มีงานเป็นช่วง ๆ บางช่วงไม่มีงานทำ</t>
  </si>
  <si>
    <t>หารายได้เสริมในช่วงว่างงาน</t>
  </si>
  <si>
    <t>นางสม ด่านประเค็ม</t>
  </si>
  <si>
    <t>ไม่มีงานทำตลอด</t>
  </si>
  <si>
    <t>ฝึกอาชีพให้มีรายได้ในช่วงที่ไม่มีงานทำ</t>
  </si>
  <si>
    <t>นางอังคณา จันทร์ทอง</t>
  </si>
  <si>
    <t>23/1</t>
  </si>
  <si>
    <t>ราคาสูงขึ้น</t>
  </si>
  <si>
    <t>โศรยา นาสมวาส</t>
  </si>
  <si>
    <t>89/1</t>
  </si>
  <si>
    <t>การกำจัดเพลีย รักษาไม่หายขาด</t>
  </si>
  <si>
    <t>นายสุภาพ คำสาต</t>
  </si>
  <si>
    <t>นางมินตรา ประเสริฐจันทร์</t>
  </si>
  <si>
    <t>ขาดน้ำ, เพลี้ย</t>
  </si>
  <si>
    <t>การแก้ไขปัญหา</t>
  </si>
  <si>
    <t>รุ่งทิพย์ สุขมูล</t>
  </si>
  <si>
    <t>19/5</t>
  </si>
  <si>
    <t>เพลี้ยลง</t>
  </si>
  <si>
    <t>การแก้ปัญหาเพลี้ย</t>
  </si>
  <si>
    <t>นายวิน โพธิ์ศิรี</t>
  </si>
  <si>
    <t>ทำนา, ไร่ข้าวโพด</t>
  </si>
  <si>
    <t>เพ็ญศรี ประจำไพร</t>
  </si>
  <si>
    <t>ไม่มีน้ำ</t>
  </si>
  <si>
    <t>ตันละ 2,400 บาท</t>
  </si>
  <si>
    <t>น้ำอ้อย นาคพัตร</t>
  </si>
  <si>
    <t>ว่างงานเป็นบางช่วง, ค่าจ้างแรงงานวันน้อย</t>
  </si>
  <si>
    <t>การหารายได้เสริม อาชีพเสริม</t>
  </si>
  <si>
    <t>นางรุ่งรัฐ เทพนท</t>
  </si>
  <si>
    <t>225/3</t>
  </si>
  <si>
    <t>ข้าวโพด, ผัก</t>
  </si>
  <si>
    <t>การแก้ไขปัญหาแมลงศัตรูพืช</t>
  </si>
  <si>
    <t>น้ำฝน องแกร</t>
  </si>
  <si>
    <t>225/1</t>
  </si>
  <si>
    <t>ดารัตน์ เขียวพฤก</t>
  </si>
  <si>
    <t>วรรณลี น้อยอ่อน</t>
  </si>
  <si>
    <t>อาคม ลิ้มรัตน์</t>
  </si>
  <si>
    <t>ทำไร่</t>
  </si>
  <si>
    <t>การกำจัดแมลงศัตรูพืช</t>
  </si>
  <si>
    <t>ฉลอง เรืองจรูญ</t>
  </si>
  <si>
    <t>149/3</t>
  </si>
  <si>
    <t>สมปอง ชาละวัลกุมภีย์</t>
  </si>
  <si>
    <t>98/1</t>
  </si>
  <si>
    <t>นางสาวเกศินี เพิ่มเน</t>
  </si>
  <si>
    <t>นางน้ำเงิน ใจอดทน</t>
  </si>
  <si>
    <t>เรียม จันทร์ทุ่ง</t>
  </si>
  <si>
    <t>ไพศาล ว่องประเสริฐ</t>
  </si>
  <si>
    <t>104/1</t>
  </si>
  <si>
    <t>อาชีพเสริม สร้างรายได้</t>
  </si>
  <si>
    <t>จำเรือง ถะตะศิลา</t>
  </si>
  <si>
    <t>เพลี้ยกระโดด</t>
  </si>
  <si>
    <t>การกำจัดเพลี้ยกระโดด</t>
  </si>
  <si>
    <t>นางประไพ มั่นใจเย็น</t>
  </si>
  <si>
    <t>16/4</t>
  </si>
  <si>
    <t>เพลี้ยกระโดดเยอะ กำจัดไม่ได้</t>
  </si>
  <si>
    <t>นางยุพิน ทับทิมศรี</t>
  </si>
  <si>
    <t>เพลี้ยกระโดด, แมลงศัตรูพืช</t>
  </si>
  <si>
    <t>วิธีการกำจัดเพลี้ยกระโดดและแมลงศัตรูพืช</t>
  </si>
  <si>
    <t>ณ อบต.หนองโสน ต.หนองโสน อ.เลาขวัญ จ.กาญจนบุรี ในวันพฤหัสบดี ที่ 23 มิถุนายน 2554</t>
  </si>
  <si>
    <t>นายวัชรชัย อาจคงหาญ</t>
  </si>
  <si>
    <t>มันสำปะหลัง, ทำไร่</t>
  </si>
  <si>
    <t>เพลี้ยแป้ง</t>
  </si>
  <si>
    <t>การกำจัดเพลี้ยแป้งให้หายขาด</t>
  </si>
  <si>
    <t>ศุญาณ์ดา เต็มสี</t>
  </si>
  <si>
    <t>สายฝน กาลศักดิ์</t>
  </si>
  <si>
    <t>62/5</t>
  </si>
  <si>
    <t>ไร่อ้อย</t>
  </si>
  <si>
    <t>ขาดน้ำ, เพลี้ยแป้ง, หนอนกอ(ใบขาว)</t>
  </si>
  <si>
    <t>วิธีการกำจัด</t>
  </si>
  <si>
    <t>พวน ทองสูง</t>
  </si>
  <si>
    <t>99/4</t>
  </si>
  <si>
    <t>วิไล อั้วคนซื่อ</t>
  </si>
  <si>
    <t>86/1</t>
  </si>
  <si>
    <t>วาสนา แพนสมบูรณ์</t>
  </si>
  <si>
    <t>ไม่มีน้ำ, เพลี้ยแป้ง</t>
  </si>
  <si>
    <t>ธานิน โกสินทร์</t>
  </si>
  <si>
    <t>เพลี้ยแป้งเยอะ ไม่มีการกำจัด ,ขาดน้ำ</t>
  </si>
  <si>
    <t>วิธีการกำจัดเพลี้ยแป้ง</t>
  </si>
  <si>
    <t>สมหมาย รอบคอบ</t>
  </si>
  <si>
    <t>ไร่ข้าว</t>
  </si>
  <si>
    <t>แอ๋ว ลิลา</t>
  </si>
  <si>
    <t>การแก้ไขปัญหาเพลี้ยที่ถูกวิธี</t>
  </si>
  <si>
    <t>แสงเทียน พุกยงค์</t>
  </si>
  <si>
    <t>28/1</t>
  </si>
  <si>
    <t>สมนึก แสงอาทิตย์</t>
  </si>
  <si>
    <t>เพลี้ยกระโดดเยอะ</t>
  </si>
  <si>
    <t>วิธีการแก้ไขปัญหาเพลี้ยกระโดดไม่ให้กลับมา</t>
  </si>
  <si>
    <t>นางเสวียน สุวรรณเอี่ยมทอง</t>
  </si>
  <si>
    <t>ทำนา, รับจ้างทั่วไป</t>
  </si>
  <si>
    <t>นางประเทือง ก๋งเมือง</t>
  </si>
  <si>
    <t>เพลี้ยเยอะ</t>
  </si>
  <si>
    <t>การแก้ปัญหาเรื่องเพลี้ย</t>
  </si>
  <si>
    <t>นางอำพรรณ ร่วมชาติ</t>
  </si>
  <si>
    <t>นางฉลอง ดวงแก้ว</t>
  </si>
  <si>
    <t>มีเพลี้ยเยอะ, ต้องรอน้ำฝนในการปลูก</t>
  </si>
  <si>
    <t>วิธีการแก้ปัญหาต่าง ๆ</t>
  </si>
  <si>
    <t>นางละออง ฉัตรทอง</t>
  </si>
  <si>
    <t>เพลี้ยลง เกิดความเสียหาย</t>
  </si>
  <si>
    <t>นางกาหลง ม่วงทอง</t>
  </si>
  <si>
    <t>นางทวีป ดอกมะลิป่า</t>
  </si>
  <si>
    <t>แมลงศัตรูพืช, เพลี้ย</t>
  </si>
  <si>
    <t>นางสุนทร วงษ์คำมี</t>
  </si>
  <si>
    <t>บางช่วงไม่มีงานทำ</t>
  </si>
  <si>
    <t>อาชีพเสริม</t>
  </si>
  <si>
    <t>นางพเยาว์ พุทธรักษา</t>
  </si>
  <si>
    <t>120/2</t>
  </si>
  <si>
    <t>นางสาวน้ำเพชร มั้นไว</t>
  </si>
  <si>
    <t>165/1</t>
  </si>
  <si>
    <t>เพลี้ยลง, หนอน</t>
  </si>
  <si>
    <t>นางสมบัติ น้ำว้า</t>
  </si>
  <si>
    <t>107/1</t>
  </si>
  <si>
    <t>นางละออ สุทนติ</t>
  </si>
  <si>
    <t>นางเบา ท้าวโกษา</t>
  </si>
  <si>
    <t>เพลี้ยเยอะ, สารเคมีราคาสูง</t>
  </si>
  <si>
    <t>การกำจัดให้ขายขาด</t>
  </si>
  <si>
    <t>นางละเอียด แก้วทอง</t>
  </si>
  <si>
    <t>นางสาวจอง รุ่งสว่าง</t>
  </si>
  <si>
    <t>อ้อย, มันสำปะหลัง</t>
  </si>
  <si>
    <t>เพลี้ย, แมลงศัตรูพืช</t>
  </si>
  <si>
    <t>การกำจัดที่ถูกวิธี</t>
  </si>
  <si>
    <t>นางวรรณา แสงพราย</t>
  </si>
  <si>
    <t>นางทองดี สาธุพันธ์</t>
  </si>
  <si>
    <t>อ้อย, มันสำปะหลัง, ข้าว</t>
  </si>
  <si>
    <t>แมลงศัตรูพืชเยอะมาก กำจัดไปก็กลับมาอีก</t>
  </si>
  <si>
    <t>วิธีกำจัดที่ถุกวิธี</t>
  </si>
  <si>
    <t>นายบุญลือ สาธุพันธ์</t>
  </si>
  <si>
    <t>นางสาวกระถิน พุ่มพฤกษ์</t>
  </si>
  <si>
    <t>ไม่มีงานในบางช่วง รายได้ค่อนข้างต่ำ(ค่าจ้าง)</t>
  </si>
  <si>
    <t>นางบังอร ฉิมเพ็ชย์</t>
  </si>
  <si>
    <t>นาลบุญเหลือ ปานดอนลาน</t>
  </si>
  <si>
    <t>เพลี้ยทำลาย</t>
  </si>
  <si>
    <t>นางลูกอินทร์ จันทร์ลอย</t>
  </si>
  <si>
    <t>33/1</t>
  </si>
  <si>
    <t>ปัญหาเพลีย</t>
  </si>
  <si>
    <t>พรพิพัฒน์ เกือนทัต</t>
  </si>
  <si>
    <t>34/8</t>
  </si>
  <si>
    <t>นางนภาใหญ่</t>
  </si>
  <si>
    <t>44/3</t>
  </si>
  <si>
    <t>นายสมมาตร ฉิมเพ็ชร</t>
  </si>
  <si>
    <t>อ้อยเป็นหนอนกอ, มันสำปะหลังมีเพลี้ยแป้ง</t>
  </si>
  <si>
    <t>ณ รร.บ้านช่องสะเดา ต.ช่องสะเดา อ.เมืองกาญจนบุรี จ.กาญจนบุรี ในวันพฤหัสบดี ที่ 21 กรกฎาคม 2554</t>
  </si>
  <si>
    <t>ธนวรรณ วังน้อย</t>
  </si>
  <si>
    <t>เย็บผ้า</t>
  </si>
  <si>
    <t>อริศา อ่ำอ่อน</t>
  </si>
  <si>
    <t>รับจ้าง</t>
  </si>
  <si>
    <t>นวพร สุขสวัสดิ์</t>
  </si>
  <si>
    <t>สุดา ดำขำ</t>
  </si>
  <si>
    <t>ธุรกิจส่วนตัว</t>
  </si>
  <si>
    <t>เยาวรัตน์ แดงวงย้าย</t>
  </si>
  <si>
    <t>รับราชการ</t>
  </si>
  <si>
    <t>นางสมยล บุญทา</t>
  </si>
  <si>
    <t>นางศรีประไพร คุ้มศัตรา</t>
  </si>
  <si>
    <t>กาญจนา ชื่นสงวน</t>
  </si>
  <si>
    <t>เกษตรกร, พนักงานบริษัท</t>
  </si>
  <si>
    <t>เจนจิรา หว่างตาล</t>
  </si>
  <si>
    <t>ภัทริกา จันทร์เสนา</t>
  </si>
  <si>
    <t>สมภบ มุกดาสนิท</t>
  </si>
  <si>
    <t>ค้าขาย, รับราชการ</t>
  </si>
  <si>
    <t>สำรวม เต็มสูง</t>
  </si>
  <si>
    <t>171/1</t>
  </si>
  <si>
    <t>นางวงเดือน สิทธิจันทร์</t>
  </si>
  <si>
    <t xml:space="preserve">หมายเหตุ : ไม่ได้มีการสำรวจปัญหาและความต้องการของชุมชน </t>
  </si>
  <si>
    <t>ณ วัดสระลงเรือ ต.สระลงเรือ อ.ห้วยกระเจา จ.กาญจนบุรี ในวันพฤหัสบดี ที่ 25 สิงหาคม 2554</t>
  </si>
  <si>
    <t>นายฉลวย สืบเรื่อง</t>
  </si>
  <si>
    <t>91/1</t>
  </si>
  <si>
    <t>นาปี</t>
  </si>
  <si>
    <t>มีแมลงศัตรูพืชเยอะ กำจัดไปก็กลับมาอีก</t>
  </si>
  <si>
    <t>วิธีการกำจัดให้หมดไป</t>
  </si>
  <si>
    <t>นายนวย สืบเรือง</t>
  </si>
  <si>
    <t>การกำจัดให้ถูกวิธี</t>
  </si>
  <si>
    <t>นายแถว พมลพล</t>
  </si>
  <si>
    <t>60/1</t>
  </si>
  <si>
    <t>ตีมีด</t>
  </si>
  <si>
    <t>นางจันทนา บุญชู</t>
  </si>
  <si>
    <t>ค่าจ้างค่อนข้างต่ำ</t>
  </si>
  <si>
    <t>นายสาโรจน์ สืบศักดิ์</t>
  </si>
  <si>
    <t>231/5</t>
  </si>
  <si>
    <t>เพลี้ยเยอะ ใช้สารเคมีแต่ทำให้ต้นทุนสูง</t>
  </si>
  <si>
    <t>กำจัดเพลี้ยและลดต้นทุนการใช้สารเคมี</t>
  </si>
  <si>
    <t>นางสาวเตือน วิลัยกุล</t>
  </si>
  <si>
    <t>334/4</t>
  </si>
  <si>
    <t>ขาดน้ำ, แมลงศัตรูพืช</t>
  </si>
  <si>
    <t>นางสาวเบญจมาศ ช้างดี</t>
  </si>
  <si>
    <t>เพลีย, ฝนไม่ค่อยตก ขาดน้ำ แห้งแล้ง</t>
  </si>
  <si>
    <t>นายสวรรค์ ศรีเสริฐ</t>
  </si>
  <si>
    <t>เพลี้ยลง นาข้าวเสียหาย</t>
  </si>
  <si>
    <t>นายศริตวรรน์ ทองอ่วมใหญ่</t>
  </si>
  <si>
    <t>284/4</t>
  </si>
  <si>
    <t>กำจัดเพลี้ย</t>
  </si>
  <si>
    <t>นางพรเพ็ญ ศรีคำพา</t>
  </si>
  <si>
    <t>โรคภัยแล้ง ไม่มีน้ำ ฝนไม่ค่อยตก</t>
  </si>
  <si>
    <t>พรนภา สีภู</t>
  </si>
  <si>
    <t>ไม่รู้จะแก้ไขปัญหาอย่างไร เพราะมันเป็นเรื่องของธรรมชาติ</t>
  </si>
  <si>
    <t>แพร เดชกล้าหาญ</t>
  </si>
  <si>
    <t>มันสำปะหลัง, อ้อย</t>
  </si>
  <si>
    <t>ขาดน้ำ ฝนไม่ค่อยตก</t>
  </si>
  <si>
    <t>นางถ้วน ถาลวัยร์</t>
  </si>
  <si>
    <t>63/1</t>
  </si>
  <si>
    <t>เพลี้ย, น้ำแล้ง</t>
  </si>
  <si>
    <t>การแก้ไขปัญหาต่างๆ</t>
  </si>
  <si>
    <t>นางพา ใจบุญ</t>
  </si>
  <si>
    <t>314/1</t>
  </si>
  <si>
    <t>น้ำไม่ค่อยมี ฝนไม่ตก</t>
  </si>
  <si>
    <t>ไม่รู้จะแก้ปัญหาอย่างไร</t>
  </si>
  <si>
    <t>นางสาวนิภาพร คุณเกิด</t>
  </si>
  <si>
    <t>อยากมีรายได้เสริม ค่าจ้างค่อนข้างต่ำ</t>
  </si>
  <si>
    <t>หารายได้เสริม</t>
  </si>
  <si>
    <t>กัลยา แซ่ลิ้ม</t>
  </si>
  <si>
    <t>57/3</t>
  </si>
  <si>
    <t>น้ำไม่ค่อยมี แมลงศัตรูพืช</t>
  </si>
  <si>
    <t>นางขวัญเมือง ทองนวล</t>
  </si>
  <si>
    <t>นาปี, นาปรัง</t>
  </si>
  <si>
    <t>การกำจัดไม่ให้ย้อนกลับมา</t>
  </si>
  <si>
    <t>ทำไร่ 2 พื้นที่</t>
  </si>
  <si>
    <t>นางทองไพ พูดเพราะ</t>
  </si>
  <si>
    <t>86/2</t>
  </si>
  <si>
    <t>เพลี้ย ทำให้ได้ข้าวไม่มากเท่าที่ควร</t>
  </si>
  <si>
    <t>นางสาวลูกปลา อยู่หลาม</t>
  </si>
  <si>
    <t>เพลี้ย, ฝนไม่ค่อยตก</t>
  </si>
  <si>
    <t>นางบุบนาค เที่ยงธรรม</t>
  </si>
  <si>
    <t>นางแสม ใคร่ครวญ</t>
  </si>
  <si>
    <t>ปัญหาเพลี้ยและน้ำ</t>
  </si>
  <si>
    <t>วิธีการแก้ไขปัญหาที่เกิดขึ้น</t>
  </si>
  <si>
    <t>นายชำนาญ สุขเงียม</t>
  </si>
  <si>
    <t>นางสาวคัมคิช ลำยวน</t>
  </si>
  <si>
    <t>น้ำน้อย ฝนไม่ค่อยตก, เพลี้ย</t>
  </si>
  <si>
    <t>แนะนำการแก้ไขปัญหาให้ดีขึ้น</t>
  </si>
  <si>
    <t>โลมใจ เชาว์รักษ์</t>
  </si>
  <si>
    <t>อ้อย, ข้าว</t>
  </si>
  <si>
    <t>ไม่ค่อยมีน้ำ, เพลี้ยแป้ง, เพลี้ยกระโดด</t>
  </si>
  <si>
    <t>อาภาศิริ เชาว์รักษ์</t>
  </si>
  <si>
    <t>ณ บ้านดงพัฒนา ต.หนองโรง อ.พนมทวน จ.กาญจนบุรี ในวันพฤหัสบดี ที่ 22 กันยายน 2554</t>
  </si>
  <si>
    <t>ประวีณา จันทร์คำ</t>
  </si>
  <si>
    <t>102/1</t>
  </si>
  <si>
    <t>บรรเทิง เหรียญทอง</t>
  </si>
  <si>
    <t>เพลี้ยมาก</t>
  </si>
  <si>
    <t>กำจัดไม่ได้</t>
  </si>
  <si>
    <t>ทำนา 2 พื้นที่ ใช้น้ำฝนและน้ำคลอง</t>
  </si>
  <si>
    <t>ทองพิน ใบบัว</t>
  </si>
  <si>
    <t>นา</t>
  </si>
  <si>
    <t>เพลี้ย ใช้สารเคมีไม่ไหว ราคาแพง</t>
  </si>
  <si>
    <t>นางสมจิตร ภิญโญ</t>
  </si>
  <si>
    <t>นาข้าว, มันสำปะหลัง, ผักชี</t>
  </si>
  <si>
    <t>เพลี้ย, ไรแดง</t>
  </si>
  <si>
    <t>การกำจัดเพลี้ยและลดการใช้สารเคมี</t>
  </si>
  <si>
    <t>บางช่วงแห้งแล้ง เมื่อเวลาฝนไม่ตก เพลี้ยเยอะ ใช้สารเคมีราคาสูง</t>
  </si>
  <si>
    <t>สมชาย ปักษี</t>
  </si>
  <si>
    <t>155/1</t>
  </si>
  <si>
    <t>ขาดน้ำ, เพลีย</t>
  </si>
  <si>
    <t>สมพงษ์ เข็มทอง</t>
  </si>
  <si>
    <t>เพลี้ยลงทำให้ข้าวเสียหาย</t>
  </si>
  <si>
    <t>การกำจัดเพลี้ยที่ถูกวิธี</t>
  </si>
  <si>
    <t>ชะโอด บุญธรรม</t>
  </si>
  <si>
    <t>เพลี้ยลงข้าว ข้าวได้ผลผลิตน้อย บางช่วงที่ต้องการน้ำ ฝนก็ไม่ค่อยตก</t>
  </si>
  <si>
    <t>อุบล พงษ์เขียว</t>
  </si>
  <si>
    <t>167/1</t>
  </si>
  <si>
    <t>ธนวรรณ แป้นทอง</t>
  </si>
  <si>
    <t>นา, มันสำปะหลัง, พริก, มะเกลือ</t>
  </si>
  <si>
    <t>เกิดปัญหาแมลงศัตรูพืชหลายชนิด ต้องใช้สารเคมีจำนวนมาก ทำให้เกิดต้นทุนการปลูกสูง</t>
  </si>
  <si>
    <t>การกำจัดแมลงศัตรูพืช, การหาปุ๋ยชนิดอื่นมาทดแทนสารเคมีที่มีราคาสูง</t>
  </si>
  <si>
    <t>มาริษา กมลเวช</t>
  </si>
  <si>
    <t>136/6</t>
  </si>
  <si>
    <t>อบรมทำผลิตภัณฑ์เพื่อหารายได้เสริม</t>
  </si>
  <si>
    <t>มัจฉา พันธ์เจริญ</t>
  </si>
  <si>
    <t>ทำนา, มันสำปะหลัง</t>
  </si>
  <si>
    <t>เพลี้ย, การรอให้ฝนตก</t>
  </si>
  <si>
    <t>ประทาน สารีวงษ์</t>
  </si>
  <si>
    <t>ปัญหาน้ำแล้ง ไม่รู้จะแก้ไขยังไง ต้องอาศัยช่วงหน้าฝน</t>
  </si>
  <si>
    <t>สงัด เปรมปรีดิ์</t>
  </si>
  <si>
    <t>มะเขือ</t>
  </si>
  <si>
    <t>มะละกอ</t>
  </si>
  <si>
    <t>กระเทียม</t>
  </si>
  <si>
    <t>สะตอ</t>
  </si>
  <si>
    <t>หน่อไม้</t>
  </si>
  <si>
    <t>มะนาว</t>
  </si>
  <si>
    <t>ช่องทางการตลาดจากพ่อค้าคนกลาง</t>
  </si>
  <si>
    <t>สารเคมีราคาสูง</t>
  </si>
  <si>
    <t>ฝนแล้ง</t>
  </si>
  <si>
    <t>สภาพน้ำที่เปลี่ยนแปลง</t>
  </si>
  <si>
    <t>ลมแรง</t>
  </si>
  <si>
    <t>หนอน</t>
  </si>
  <si>
    <t>ลดต้นทุนการผลิต</t>
  </si>
  <si>
    <t>แนะนำการปลูกการดูแล</t>
  </si>
  <si>
    <t>ปัญหาที่ประสบ</t>
  </si>
  <si>
    <t>ความต้องการ</t>
  </si>
  <si>
    <t>หมายเหตุ/ ข้อเสนอแนะ</t>
  </si>
  <si>
    <t>1. แนะนำให้เข้ามาดูที่ไร่จริง เพื่อทราบถึงปัญหาที่แท้จริง</t>
  </si>
  <si>
    <t>จำนวน</t>
  </si>
  <si>
    <t>คิดเป็น%</t>
  </si>
  <si>
    <t>รวม</t>
  </si>
  <si>
    <t>ผลผลิตราคาต่ำ</t>
  </si>
  <si>
    <t>ไม่สามารถทำงานละเอียดๆได้</t>
  </si>
  <si>
    <t>การกำจัดแมลงเพลี้ย</t>
  </si>
  <si>
    <t>สอนทำน้ำหมักชีวภาพ</t>
  </si>
  <si>
    <t>อบรมช่างซ่อมรถจักรยานยนต์, ช่างไฟ</t>
  </si>
  <si>
    <t>สอนทำขนม</t>
  </si>
  <si>
    <t>1. ใช้แหล่งน้ำจากคลองชลประทาน</t>
  </si>
  <si>
    <t>ลำดับ</t>
  </si>
  <si>
    <t>ผักชี</t>
  </si>
  <si>
    <t>หอม</t>
  </si>
  <si>
    <t>เลี้ยงวัว</t>
  </si>
  <si>
    <t>กะหล่ำปี</t>
  </si>
  <si>
    <t>โรคเชื้อรา</t>
  </si>
  <si>
    <t>ไม่มีน้ำ,ไฟ</t>
  </si>
  <si>
    <t>อบรมทำน้ำหมัก</t>
  </si>
  <si>
    <t>ลดต้นทุนการปลูก</t>
  </si>
  <si>
    <t>1. มีบางพื้นที่เป็นของโครงการสมเด็จพระเทพฯ ในการช่วยลงทุนและมีหมอเข้ามาช่วยในการดูแล</t>
  </si>
  <si>
    <t>พริกขี้นก</t>
  </si>
  <si>
    <t>มะขามยักษ์</t>
  </si>
  <si>
    <t>สัปปะรด</t>
  </si>
  <si>
    <t>มะเขือพวง</t>
  </si>
  <si>
    <t>ขมิ้น</t>
  </si>
  <si>
    <t>เห็ด</t>
  </si>
  <si>
    <t>ไม้สัก</t>
  </si>
  <si>
    <t>มะกรูด</t>
  </si>
  <si>
    <t>ใบหงิก,ใบแดง</t>
  </si>
  <si>
    <t>ราคาของแพงขึ้น</t>
  </si>
  <si>
    <t>ไรแดง</t>
  </si>
  <si>
    <t>นำสมุนไพรมาใช้แทนสารเคมี</t>
  </si>
  <si>
    <t>3. เวลาฝนตก จะไม่มีเพลี้ย</t>
  </si>
  <si>
    <t>2. ใช้น้ำฉีด สามารถช่วยลดเพลี้ย, ไรแดง ได้</t>
  </si>
  <si>
    <t>1. มันสำปะหลัง ราคาตันละ 3,000 - 3,500 บาท</t>
  </si>
  <si>
    <t>อู่ซ่อมรถ</t>
  </si>
  <si>
    <t>ไม้กวาด</t>
  </si>
  <si>
    <t>ขายของเก่า</t>
  </si>
  <si>
    <t>ราคาไม่คงที่</t>
  </si>
  <si>
    <t>การกำจัดเชื้อโรค</t>
  </si>
  <si>
    <t>ลดต้นการเพาะปลูก</t>
  </si>
  <si>
    <t>แนะนำข้อมูลคำปรึกษา</t>
  </si>
  <si>
    <t>1. มีพ่อค้าคนกลางมารับซื้อมันสำปะหลังที่ไร่</t>
  </si>
  <si>
    <t>2. เคยมีกลุ่มเกษตรกรมาสอนทำน้ำหมักชีวภาพ</t>
  </si>
  <si>
    <t>3. ควรมีแปลงสาธิต หรือ มาทำให้เกษตรกรดูเป็นตัวอย่าง</t>
  </si>
  <si>
    <t>4. ช่วงเวลาที่ปลูกไม่ค่อยมีน้ำ และมักจะมีในช่วงฤดูเก็บเกี่ยว</t>
  </si>
  <si>
    <t>ขาดน้ำ</t>
  </si>
  <si>
    <t>ราคาของสูงขึ้น</t>
  </si>
  <si>
    <t>1. มันสำปะหลังราคาตันละ 2,400 บาท</t>
  </si>
  <si>
    <t>หนอนกอ</t>
  </si>
  <si>
    <t>พนักงานบริษัท</t>
  </si>
  <si>
    <t>ค่าจ้างแรงงานต่ำ</t>
  </si>
  <si>
    <t>ลดต้นทุนในการเพาะปลุก</t>
  </si>
  <si>
    <t>1. ไม่รู้จะแก้ไขปัญหาเรื่องน้ำอย่างไร เนื่องจากต้องใช้น้ำฝน ซึ่งต้องรอให้ฝนตกตามธรรมชาติ</t>
  </si>
  <si>
    <t>มะเกลือ</t>
  </si>
  <si>
    <t>การลดการใช้สารเคมี</t>
  </si>
  <si>
    <t>อบรมทำผลิตภัณฑ์เพื่อสร้างรายได้เสริม</t>
  </si>
  <si>
    <t>1. ต้องทำการเพาะปลูกในช่วงฤดูฝน เนื่องจากใช้น้ำฝนในการเพาะปลูก</t>
  </si>
  <si>
    <t>ณ รร.บ้านช่องสะเดา ต.ช่องสะเดา อ.เมืองกาญจนบุรี           จ.กาญจนบุรี ในวันพฤหัสบดี ที่ 21 กรกฎาคม 2554</t>
  </si>
  <si>
    <t>สรุปผลแบบสำรวจข้อมูลความต้องการเทคโนโลยีของชุมชน                     โดย คลินิกเทคโนโลยี มหาวิทยาลัยมหิดล             วิทยาเขตกาญจนบุรี</t>
  </si>
  <si>
    <t>ณ รร.บ้านทุ่งมะขามเฒ่า ต.กลอนโด อ.ด่านมะขามเตี้ย       จ.กาญจนบุรี ในวันพฤหัสบดี ที่ 19 พฤษภาคม 2554</t>
  </si>
  <si>
    <t>รายงานการเข้าสำรวจข้อมูลชุมชน จำนวน 9 อำเภอ ของจังหวัดกาญจนบุรี</t>
  </si>
  <si>
    <t>โดยร่วมกับโครงการจังหวัดเคลื่อนที่และโครงการคลินิกมหาดไทย</t>
  </si>
  <si>
    <t>รายชื่ออำเภอที่เข้าสำรวจ</t>
  </si>
  <si>
    <t>สถานที่</t>
  </si>
  <si>
    <t>วันที่เข้าสำรวจ</t>
  </si>
  <si>
    <t>หมู่บ้านตีนตก ต.เขาโจด อ.ศรีสวัสดิ์ จ.กาญจนบุรี</t>
  </si>
  <si>
    <t>18 พ.ย 53</t>
  </si>
  <si>
    <t>21 ธ.ค 53</t>
  </si>
  <si>
    <t>หมู่บ้านปลักสะแก ต.พงตึก อ.ท่ามะกา จ.กาญจนบุรี</t>
  </si>
  <si>
    <t>20 ม.ค 54</t>
  </si>
  <si>
    <t>หมู่บ้านเขาหินตั้ง ต.สมเด็จเจริญ อ.หนองปรือ จ.กาญจนบุรี</t>
  </si>
  <si>
    <t>17 ก.พ 54</t>
  </si>
  <si>
    <t>อบต.ท่าเสา ต.ท่าเสา อ.ไทรโยค จ.กาญจนบุรี</t>
  </si>
  <si>
    <t>5 เม.ย 54</t>
  </si>
  <si>
    <t>19 พ.ค 54</t>
  </si>
  <si>
    <t>รร.บ้านทุ่งมะขามเฒ่า ต.กลอนโด อ.ด่านมะขามเตี้ย จ.กาญจนบุรี</t>
  </si>
  <si>
    <t>23 มิ.ย 54</t>
  </si>
  <si>
    <t>อบต.หนองโสน ต.หนองโสน อ.เลาขวัญ จ.กาญจนบุรี</t>
  </si>
  <si>
    <t>25 ส.ค 54</t>
  </si>
  <si>
    <t>วัดสระลงเรือ ต.สระลงเรือ อ.ห้วยกระเจา จ.กาญจนบุรี</t>
  </si>
  <si>
    <t>22 ก.ย 54</t>
  </si>
  <si>
    <t>หมู่บ้านดงพัฒนา ต.หนองโรง อ.พนมทวน จ.กาญจนบุรี</t>
  </si>
  <si>
    <t>รร.บ้านท่าดินแดง ต.ปรังเผล อ.สังขละบุรี จ.กาญจนบุรี</t>
  </si>
  <si>
    <t>อาชีพหลัก</t>
  </si>
  <si>
    <t>อำเภอ</t>
  </si>
  <si>
    <t>ศรีสวัสดิ์</t>
  </si>
  <si>
    <t>ท่ามะกา</t>
  </si>
  <si>
    <t>หนองปรือ</t>
  </si>
  <si>
    <t>ไทรโยค</t>
  </si>
  <si>
    <t>สังขละบุรี</t>
  </si>
  <si>
    <t>ด่านมะขามเตี้ย</t>
  </si>
  <si>
    <t>เลาขวัญ</t>
  </si>
  <si>
    <t>ห้วยกระเจา</t>
  </si>
  <si>
    <t>พนมทวน</t>
  </si>
  <si>
    <t>ปลูกข้าว</t>
  </si>
  <si>
    <t>อาชีพหลัก ของ 9 อำเภอ ได้แก่</t>
  </si>
  <si>
    <t>ปัญหาหลัก ที่พบมากที่สุดของ 9 อำเภอ ได้แก่</t>
  </si>
  <si>
    <t>ปัญหาหลัก</t>
  </si>
  <si>
    <t>เพลี้ย, ขาดน้ำ</t>
  </si>
  <si>
    <t>หนอน, แมลงศัตรูพืช</t>
  </si>
  <si>
    <t>ประเด็นความต้องการ ที่พบมากที่สุดของ 9 อำเภอ ได้แก่</t>
  </si>
  <si>
    <t>แนะนำการปลูก การดูแลรักษา</t>
  </si>
  <si>
    <t>การกำจัดเพลี้ย, แมลงศัตรูพืช</t>
  </si>
  <si>
    <t xml:space="preserve">ข้อมูลชุมชน ตำบล ไทรโยค </t>
  </si>
  <si>
    <t>ปลูกมะขามยักษ์</t>
  </si>
  <si>
    <t>ปัญหาที่พบ</t>
  </si>
  <si>
    <t>ใบหงิก</t>
  </si>
  <si>
    <t>ใบแดง</t>
  </si>
  <si>
    <t>ความต้องการทางด้านเทคโนโลยี</t>
  </si>
  <si>
    <t>แนะนำการดูแล</t>
  </si>
  <si>
    <t>ทำปุ๋ยจากสมุนไพร</t>
  </si>
  <si>
    <t>มันสำปะหลัง ราคาตันละ 3,000 - 3,500 บาท</t>
  </si>
  <si>
    <t>ใช้น้ำฉีด สามารถช่วยลดเพลี้ย, ไรแดง ได้</t>
  </si>
  <si>
    <t>เวลาฝนตก จะไม่มีเพลี้ย</t>
  </si>
  <si>
    <t>เรียงลำดับความต้องการจากมากไปหาน้อยตามลำดับ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</si>
</sst>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16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7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2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vertical="top" wrapText="1"/>
    </xf>
    <xf numFmtId="16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37" fillId="0" borderId="14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9" fillId="0" borderId="14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22">
      <selection activeCell="E71" sqref="E71"/>
    </sheetView>
  </sheetViews>
  <sheetFormatPr defaultColWidth="9.140625" defaultRowHeight="15"/>
  <cols>
    <col min="1" max="1" width="8.140625" style="0" customWidth="1"/>
    <col min="2" max="2" width="24.7109375" style="0" customWidth="1"/>
    <col min="3" max="3" width="10.00390625" style="0" customWidth="1"/>
    <col min="4" max="4" width="16.28125" style="0" customWidth="1"/>
    <col min="5" max="5" width="21.28125" style="0" customWidth="1"/>
    <col min="6" max="6" width="25.421875" style="0" customWidth="1"/>
    <col min="7" max="7" width="15.421875" style="0" customWidth="1"/>
  </cols>
  <sheetData>
    <row r="1" spans="1:7" ht="15">
      <c r="A1" s="79" t="s">
        <v>0</v>
      </c>
      <c r="B1" s="80"/>
      <c r="C1" s="80"/>
      <c r="D1" s="80"/>
      <c r="E1" s="80"/>
      <c r="F1" s="80"/>
      <c r="G1" s="81"/>
    </row>
    <row r="2" spans="1:7" ht="15">
      <c r="A2" s="79" t="s">
        <v>12</v>
      </c>
      <c r="B2" s="80"/>
      <c r="C2" s="80"/>
      <c r="D2" s="80"/>
      <c r="E2" s="80"/>
      <c r="F2" s="80"/>
      <c r="G2" s="81"/>
    </row>
    <row r="3" spans="1:7" ht="15">
      <c r="A3" s="14"/>
      <c r="B3" s="15"/>
      <c r="C3" s="15"/>
      <c r="D3" s="15"/>
      <c r="E3" s="15"/>
      <c r="F3" s="15"/>
      <c r="G3" s="16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75">
      <c r="A5" s="12">
        <v>1</v>
      </c>
      <c r="B5" s="13" t="s">
        <v>34</v>
      </c>
      <c r="C5" s="12" t="s">
        <v>35</v>
      </c>
      <c r="D5" s="10" t="s">
        <v>36</v>
      </c>
      <c r="E5" s="10" t="s">
        <v>284</v>
      </c>
      <c r="F5" s="10" t="s">
        <v>285</v>
      </c>
      <c r="G5" s="10" t="s">
        <v>37</v>
      </c>
    </row>
    <row r="6" spans="1:7" ht="30">
      <c r="A6" s="12">
        <v>2</v>
      </c>
      <c r="B6" s="13" t="s">
        <v>38</v>
      </c>
      <c r="C6" s="12" t="s">
        <v>39</v>
      </c>
      <c r="D6" s="10" t="s">
        <v>40</v>
      </c>
      <c r="E6" s="10" t="s">
        <v>41</v>
      </c>
      <c r="F6" s="10" t="s">
        <v>42</v>
      </c>
      <c r="G6" s="13"/>
    </row>
    <row r="7" spans="1:7" ht="30">
      <c r="A7" s="12">
        <v>3</v>
      </c>
      <c r="B7" s="13" t="s">
        <v>43</v>
      </c>
      <c r="C7" s="12" t="s">
        <v>44</v>
      </c>
      <c r="D7" s="10" t="s">
        <v>45</v>
      </c>
      <c r="E7" s="10" t="s">
        <v>264</v>
      </c>
      <c r="F7" s="10" t="s">
        <v>286</v>
      </c>
      <c r="G7" s="13"/>
    </row>
    <row r="8" spans="1:7" ht="45">
      <c r="A8" s="12">
        <v>4</v>
      </c>
      <c r="B8" s="13" t="s">
        <v>46</v>
      </c>
      <c r="C8" s="12" t="s">
        <v>47</v>
      </c>
      <c r="D8" s="10" t="s">
        <v>48</v>
      </c>
      <c r="E8" s="10" t="s">
        <v>287</v>
      </c>
      <c r="F8" s="10" t="s">
        <v>49</v>
      </c>
      <c r="G8" s="13"/>
    </row>
    <row r="9" spans="1:7" ht="30">
      <c r="A9" s="12">
        <v>5</v>
      </c>
      <c r="B9" s="13" t="s">
        <v>50</v>
      </c>
      <c r="C9" s="12" t="s">
        <v>51</v>
      </c>
      <c r="D9" s="10" t="s">
        <v>52</v>
      </c>
      <c r="E9" s="10" t="s">
        <v>288</v>
      </c>
      <c r="F9" s="10" t="s">
        <v>42</v>
      </c>
      <c r="G9" s="13"/>
    </row>
    <row r="10" spans="1:7" ht="30">
      <c r="A10" s="12">
        <v>6</v>
      </c>
      <c r="B10" s="13" t="s">
        <v>53</v>
      </c>
      <c r="C10" s="12" t="s">
        <v>54</v>
      </c>
      <c r="D10" s="10" t="s">
        <v>52</v>
      </c>
      <c r="E10" s="10" t="s">
        <v>264</v>
      </c>
      <c r="F10" s="10" t="s">
        <v>55</v>
      </c>
      <c r="G10" s="13"/>
    </row>
    <row r="11" spans="1:7" ht="30">
      <c r="A11" s="12">
        <v>7</v>
      </c>
      <c r="B11" s="13" t="s">
        <v>56</v>
      </c>
      <c r="C11" s="12" t="s">
        <v>57</v>
      </c>
      <c r="D11" s="10" t="s">
        <v>58</v>
      </c>
      <c r="E11" s="10" t="s">
        <v>288</v>
      </c>
      <c r="F11" s="10" t="s">
        <v>42</v>
      </c>
      <c r="G11" s="13"/>
    </row>
    <row r="12" spans="1:7" ht="30">
      <c r="A12" s="12">
        <v>8</v>
      </c>
      <c r="B12" s="13" t="s">
        <v>59</v>
      </c>
      <c r="C12" s="12" t="s">
        <v>60</v>
      </c>
      <c r="D12" s="10" t="s">
        <v>61</v>
      </c>
      <c r="E12" s="10" t="s">
        <v>289</v>
      </c>
      <c r="F12" s="10" t="s">
        <v>62</v>
      </c>
      <c r="G12" s="13"/>
    </row>
    <row r="13" spans="1:7" ht="75">
      <c r="A13" s="12">
        <v>9</v>
      </c>
      <c r="B13" s="13" t="s">
        <v>71</v>
      </c>
      <c r="C13" s="12" t="s">
        <v>63</v>
      </c>
      <c r="D13" s="10" t="s">
        <v>64</v>
      </c>
      <c r="E13" s="10" t="s">
        <v>66</v>
      </c>
      <c r="F13" s="10" t="s">
        <v>65</v>
      </c>
      <c r="G13" s="13"/>
    </row>
    <row r="14" spans="1:7" ht="45">
      <c r="A14" s="12">
        <v>10</v>
      </c>
      <c r="B14" s="13" t="s">
        <v>67</v>
      </c>
      <c r="C14" s="12" t="s">
        <v>68</v>
      </c>
      <c r="D14" s="10" t="s">
        <v>58</v>
      </c>
      <c r="E14" s="10" t="s">
        <v>69</v>
      </c>
      <c r="F14" s="10" t="s">
        <v>70</v>
      </c>
      <c r="G14" s="13"/>
    </row>
    <row r="15" spans="1:7" ht="60">
      <c r="A15" s="12">
        <v>11</v>
      </c>
      <c r="B15" s="13" t="s">
        <v>72</v>
      </c>
      <c r="C15" s="12" t="s">
        <v>73</v>
      </c>
      <c r="D15" s="10" t="s">
        <v>74</v>
      </c>
      <c r="E15" s="10" t="s">
        <v>290</v>
      </c>
      <c r="F15" s="10" t="s">
        <v>75</v>
      </c>
      <c r="G15" s="13"/>
    </row>
    <row r="16" spans="1:7" ht="75">
      <c r="A16" s="12">
        <v>12</v>
      </c>
      <c r="B16" s="13" t="s">
        <v>76</v>
      </c>
      <c r="C16" s="12" t="s">
        <v>47</v>
      </c>
      <c r="D16" s="10" t="s">
        <v>77</v>
      </c>
      <c r="E16" s="10" t="s">
        <v>78</v>
      </c>
      <c r="F16" s="10" t="s">
        <v>75</v>
      </c>
      <c r="G16" s="10" t="s">
        <v>79</v>
      </c>
    </row>
    <row r="17" spans="1:7" ht="15">
      <c r="A17" s="12">
        <v>13</v>
      </c>
      <c r="B17" s="13" t="s">
        <v>80</v>
      </c>
      <c r="C17" s="12" t="s">
        <v>81</v>
      </c>
      <c r="D17" s="10" t="s">
        <v>82</v>
      </c>
      <c r="E17" s="10" t="s">
        <v>291</v>
      </c>
      <c r="F17" s="10" t="s">
        <v>70</v>
      </c>
      <c r="G17" s="10"/>
    </row>
    <row r="18" spans="1:7" ht="30">
      <c r="A18" s="12">
        <v>14</v>
      </c>
      <c r="B18" s="13" t="s">
        <v>83</v>
      </c>
      <c r="C18" s="12" t="s">
        <v>84</v>
      </c>
      <c r="D18" s="10" t="s">
        <v>85</v>
      </c>
      <c r="E18" s="10" t="s">
        <v>292</v>
      </c>
      <c r="F18" s="10" t="s">
        <v>70</v>
      </c>
      <c r="G18" s="10"/>
    </row>
    <row r="19" spans="1:7" ht="30">
      <c r="A19" s="12">
        <v>15</v>
      </c>
      <c r="B19" s="13" t="s">
        <v>86</v>
      </c>
      <c r="C19" s="12" t="s">
        <v>87</v>
      </c>
      <c r="D19" s="10" t="s">
        <v>45</v>
      </c>
      <c r="E19" s="10" t="s">
        <v>293</v>
      </c>
      <c r="F19" s="10" t="s">
        <v>70</v>
      </c>
      <c r="G19" s="10"/>
    </row>
    <row r="20" spans="1:7" ht="15">
      <c r="A20" s="12">
        <v>16</v>
      </c>
      <c r="B20" s="13" t="s">
        <v>88</v>
      </c>
      <c r="C20" s="12" t="s">
        <v>89</v>
      </c>
      <c r="D20" s="10" t="s">
        <v>90</v>
      </c>
      <c r="E20" s="10"/>
      <c r="F20" s="10"/>
      <c r="G20" s="10" t="s">
        <v>91</v>
      </c>
    </row>
    <row r="21" spans="1:7" ht="60">
      <c r="A21" s="12">
        <v>17</v>
      </c>
      <c r="B21" s="13" t="s">
        <v>92</v>
      </c>
      <c r="C21" s="12" t="s">
        <v>93</v>
      </c>
      <c r="D21" s="10" t="s">
        <v>45</v>
      </c>
      <c r="E21" s="10" t="s">
        <v>294</v>
      </c>
      <c r="F21" s="10" t="s">
        <v>94</v>
      </c>
      <c r="G21" s="10"/>
    </row>
    <row r="22" spans="1:7" ht="30">
      <c r="A22" s="12">
        <v>18</v>
      </c>
      <c r="B22" s="13" t="s">
        <v>95</v>
      </c>
      <c r="C22" s="12" t="s">
        <v>96</v>
      </c>
      <c r="D22" s="10" t="s">
        <v>45</v>
      </c>
      <c r="E22" s="10" t="s">
        <v>264</v>
      </c>
      <c r="F22" s="10" t="s">
        <v>295</v>
      </c>
      <c r="G22" s="10"/>
    </row>
    <row r="23" spans="1:7" ht="15">
      <c r="A23" s="12"/>
      <c r="B23" s="13"/>
      <c r="C23" s="12"/>
      <c r="D23" s="10"/>
      <c r="E23" s="10"/>
      <c r="F23" s="10"/>
      <c r="G23" s="10"/>
    </row>
    <row r="24" spans="1:7" ht="15">
      <c r="A24" s="12"/>
      <c r="B24" s="13"/>
      <c r="C24" s="12"/>
      <c r="D24" s="10"/>
      <c r="E24" s="10"/>
      <c r="F24" s="10"/>
      <c r="G24" s="10"/>
    </row>
    <row r="25" spans="1:7" ht="15">
      <c r="A25" s="12"/>
      <c r="B25" s="13"/>
      <c r="C25" s="12"/>
      <c r="D25" s="13"/>
      <c r="E25" s="10"/>
      <c r="F25" s="10"/>
      <c r="G25" s="10"/>
    </row>
    <row r="26" spans="1:7" ht="15">
      <c r="A26" s="30"/>
      <c r="B26" s="36"/>
      <c r="C26" s="30"/>
      <c r="D26" s="36"/>
      <c r="E26" s="31"/>
      <c r="F26" s="31"/>
      <c r="G26" s="31"/>
    </row>
    <row r="27" spans="1:7" ht="15">
      <c r="A27" s="30"/>
      <c r="B27" s="36"/>
      <c r="C27" s="30"/>
      <c r="D27" s="36"/>
      <c r="E27" s="31"/>
      <c r="F27" s="31"/>
      <c r="G27" s="31"/>
    </row>
    <row r="28" spans="1:7" ht="15">
      <c r="A28" s="30"/>
      <c r="B28" s="36"/>
      <c r="C28" s="30"/>
      <c r="D28" s="36"/>
      <c r="E28" s="31"/>
      <c r="F28" s="31"/>
      <c r="G28" s="31"/>
    </row>
    <row r="29" spans="1:7" ht="15">
      <c r="A29" s="30"/>
      <c r="B29" s="36"/>
      <c r="C29" s="30"/>
      <c r="D29" s="36"/>
      <c r="E29" s="31"/>
      <c r="F29" s="31"/>
      <c r="G29" s="31"/>
    </row>
    <row r="30" spans="1:7" ht="15">
      <c r="A30" s="30"/>
      <c r="B30" s="36"/>
      <c r="C30" s="30"/>
      <c r="D30" s="36"/>
      <c r="E30" s="31"/>
      <c r="F30" s="31"/>
      <c r="G30" s="31"/>
    </row>
    <row r="31" spans="1:7" ht="15">
      <c r="A31" s="30"/>
      <c r="B31" s="36"/>
      <c r="C31" s="30"/>
      <c r="D31" s="36"/>
      <c r="E31" s="31"/>
      <c r="F31" s="31"/>
      <c r="G31" s="31"/>
    </row>
    <row r="32" spans="1:7" ht="15">
      <c r="A32" s="30"/>
      <c r="B32" s="36"/>
      <c r="C32" s="30"/>
      <c r="D32" s="36"/>
      <c r="E32" s="31"/>
      <c r="F32" s="31"/>
      <c r="G32" s="31"/>
    </row>
    <row r="34" spans="1:7" ht="33.75" customHeight="1">
      <c r="A34" s="82" t="s">
        <v>0</v>
      </c>
      <c r="B34" s="82"/>
      <c r="C34" s="82"/>
      <c r="D34" s="82"/>
      <c r="E34" s="15"/>
      <c r="F34" s="15"/>
      <c r="G34" s="15"/>
    </row>
    <row r="35" spans="1:7" ht="33" customHeight="1">
      <c r="A35" s="82" t="s">
        <v>12</v>
      </c>
      <c r="B35" s="82"/>
      <c r="C35" s="82"/>
      <c r="D35" s="82"/>
      <c r="E35" s="15"/>
      <c r="F35" s="15"/>
      <c r="G35" s="15"/>
    </row>
    <row r="36" spans="1:7" ht="15">
      <c r="A36" s="37"/>
      <c r="B36" s="19"/>
      <c r="C36" s="19"/>
      <c r="D36" s="19"/>
      <c r="E36" s="37"/>
      <c r="F36" s="37"/>
      <c r="G36" s="37"/>
    </row>
    <row r="37" spans="1:4" ht="15">
      <c r="A37" s="42" t="s">
        <v>608</v>
      </c>
      <c r="B37" s="42" t="s">
        <v>4</v>
      </c>
      <c r="C37" s="42" t="s">
        <v>598</v>
      </c>
      <c r="D37" s="44" t="s">
        <v>599</v>
      </c>
    </row>
    <row r="38" spans="1:4" ht="15">
      <c r="A38" s="41">
        <v>1</v>
      </c>
      <c r="B38" s="34" t="s">
        <v>45</v>
      </c>
      <c r="C38" s="41">
        <v>9</v>
      </c>
      <c r="D38" s="47">
        <f>C38*100/33</f>
        <v>27.272727272727273</v>
      </c>
    </row>
    <row r="39" spans="1:4" ht="15">
      <c r="A39" s="41">
        <v>2</v>
      </c>
      <c r="B39" s="34" t="s">
        <v>58</v>
      </c>
      <c r="C39" s="41">
        <v>6</v>
      </c>
      <c r="D39" s="47">
        <f aca="true" t="shared" si="0" ref="D39:D50">C39*100/33</f>
        <v>18.181818181818183</v>
      </c>
    </row>
    <row r="40" spans="1:4" ht="15">
      <c r="A40" s="41">
        <v>3</v>
      </c>
      <c r="B40" s="34" t="s">
        <v>90</v>
      </c>
      <c r="C40" s="41">
        <v>3</v>
      </c>
      <c r="D40" s="47">
        <f t="shared" si="0"/>
        <v>9.090909090909092</v>
      </c>
    </row>
    <row r="41" spans="1:4" ht="15">
      <c r="A41" s="41">
        <v>4</v>
      </c>
      <c r="B41" s="34" t="s">
        <v>580</v>
      </c>
      <c r="C41" s="41">
        <v>3</v>
      </c>
      <c r="D41" s="47">
        <f t="shared" si="0"/>
        <v>9.090909090909092</v>
      </c>
    </row>
    <row r="42" spans="1:4" ht="15">
      <c r="A42" s="41">
        <v>5</v>
      </c>
      <c r="B42" s="34" t="s">
        <v>581</v>
      </c>
      <c r="C42" s="41">
        <v>2</v>
      </c>
      <c r="D42" s="47">
        <f t="shared" si="0"/>
        <v>6.0606060606060606</v>
      </c>
    </row>
    <row r="43" spans="1:4" ht="15">
      <c r="A43" s="41">
        <v>6</v>
      </c>
      <c r="B43" s="34" t="s">
        <v>584</v>
      </c>
      <c r="C43" s="41">
        <v>2</v>
      </c>
      <c r="D43" s="47">
        <f t="shared" si="0"/>
        <v>6.0606060606060606</v>
      </c>
    </row>
    <row r="44" spans="1:4" ht="15">
      <c r="A44" s="41">
        <v>7</v>
      </c>
      <c r="B44" s="34" t="s">
        <v>583</v>
      </c>
      <c r="C44" s="41">
        <v>2</v>
      </c>
      <c r="D44" s="47">
        <f t="shared" si="0"/>
        <v>6.0606060606060606</v>
      </c>
    </row>
    <row r="45" spans="1:4" ht="15">
      <c r="A45" s="41">
        <v>8</v>
      </c>
      <c r="B45" s="34" t="s">
        <v>582</v>
      </c>
      <c r="C45" s="41">
        <v>1</v>
      </c>
      <c r="D45" s="47">
        <f t="shared" si="0"/>
        <v>3.0303030303030303</v>
      </c>
    </row>
    <row r="46" spans="1:4" ht="15">
      <c r="A46" s="41">
        <v>9</v>
      </c>
      <c r="B46" s="34" t="s">
        <v>40</v>
      </c>
      <c r="C46" s="41">
        <v>1</v>
      </c>
      <c r="D46" s="47">
        <f t="shared" si="0"/>
        <v>3.0303030303030303</v>
      </c>
    </row>
    <row r="47" spans="1:4" ht="15">
      <c r="A47" s="41">
        <v>10</v>
      </c>
      <c r="B47" s="34" t="s">
        <v>64</v>
      </c>
      <c r="C47" s="41">
        <v>1</v>
      </c>
      <c r="D47" s="47">
        <f t="shared" si="0"/>
        <v>3.0303030303030303</v>
      </c>
    </row>
    <row r="48" spans="1:4" ht="15">
      <c r="A48" s="41">
        <v>11</v>
      </c>
      <c r="B48" s="34" t="s">
        <v>74</v>
      </c>
      <c r="C48" s="41">
        <v>1</v>
      </c>
      <c r="D48" s="47">
        <f t="shared" si="0"/>
        <v>3.0303030303030303</v>
      </c>
    </row>
    <row r="49" spans="1:5" ht="15">
      <c r="A49" s="41">
        <v>12</v>
      </c>
      <c r="B49" s="34" t="s">
        <v>585</v>
      </c>
      <c r="C49" s="41">
        <v>1</v>
      </c>
      <c r="D49" s="47">
        <f t="shared" si="0"/>
        <v>3.0303030303030303</v>
      </c>
      <c r="E49" s="45"/>
    </row>
    <row r="50" spans="1:4" ht="15">
      <c r="A50" s="41">
        <v>13</v>
      </c>
      <c r="B50" s="34" t="s">
        <v>147</v>
      </c>
      <c r="C50" s="41">
        <v>1</v>
      </c>
      <c r="D50" s="47">
        <f t="shared" si="0"/>
        <v>3.0303030303030303</v>
      </c>
    </row>
    <row r="51" spans="1:4" ht="15">
      <c r="A51" s="53"/>
      <c r="B51" s="46" t="s">
        <v>600</v>
      </c>
      <c r="C51" s="41">
        <f>SUM(C38:C50)</f>
        <v>33</v>
      </c>
      <c r="D51" s="47">
        <f>SUM(D38:D50)</f>
        <v>100.00000000000001</v>
      </c>
    </row>
    <row r="53" spans="1:4" ht="15">
      <c r="A53" s="44" t="s">
        <v>608</v>
      </c>
      <c r="B53" s="42" t="s">
        <v>594</v>
      </c>
      <c r="C53" s="42" t="s">
        <v>598</v>
      </c>
      <c r="D53" s="42" t="s">
        <v>599</v>
      </c>
    </row>
    <row r="54" spans="1:4" ht="15">
      <c r="A54" s="41">
        <v>1</v>
      </c>
      <c r="B54" s="34" t="s">
        <v>264</v>
      </c>
      <c r="C54" s="41">
        <v>13</v>
      </c>
      <c r="D54" s="47">
        <f aca="true" t="shared" si="1" ref="D54:D61">C54*100/29</f>
        <v>44.827586206896555</v>
      </c>
    </row>
    <row r="55" spans="1:4" ht="15">
      <c r="A55" s="41">
        <v>2</v>
      </c>
      <c r="B55" s="6" t="s">
        <v>41</v>
      </c>
      <c r="C55" s="41">
        <v>5</v>
      </c>
      <c r="D55" s="47">
        <f t="shared" si="1"/>
        <v>17.24137931034483</v>
      </c>
    </row>
    <row r="56" spans="1:4" ht="15">
      <c r="A56" s="41">
        <v>3</v>
      </c>
      <c r="B56" s="34" t="s">
        <v>587</v>
      </c>
      <c r="C56" s="41">
        <v>5</v>
      </c>
      <c r="D56" s="47">
        <f t="shared" si="1"/>
        <v>17.24137931034483</v>
      </c>
    </row>
    <row r="57" spans="1:4" ht="15">
      <c r="A57" s="41">
        <v>4</v>
      </c>
      <c r="B57" s="6" t="s">
        <v>591</v>
      </c>
      <c r="C57" s="41">
        <v>2</v>
      </c>
      <c r="D57" s="47">
        <f t="shared" si="1"/>
        <v>6.896551724137931</v>
      </c>
    </row>
    <row r="58" spans="1:4" ht="15">
      <c r="A58" s="41">
        <v>5</v>
      </c>
      <c r="B58" s="34" t="s">
        <v>588</v>
      </c>
      <c r="C58" s="41">
        <v>1</v>
      </c>
      <c r="D58" s="47">
        <f t="shared" si="1"/>
        <v>3.4482758620689653</v>
      </c>
    </row>
    <row r="59" spans="1:4" ht="15">
      <c r="A59" s="41">
        <v>6</v>
      </c>
      <c r="B59" s="34" t="s">
        <v>589</v>
      </c>
      <c r="C59" s="41">
        <v>1</v>
      </c>
      <c r="D59" s="47">
        <f t="shared" si="1"/>
        <v>3.4482758620689653</v>
      </c>
    </row>
    <row r="60" spans="1:4" ht="15">
      <c r="A60" s="41">
        <v>7</v>
      </c>
      <c r="B60" s="34" t="s">
        <v>590</v>
      </c>
      <c r="C60" s="41">
        <v>1</v>
      </c>
      <c r="D60" s="47">
        <f t="shared" si="1"/>
        <v>3.4482758620689653</v>
      </c>
    </row>
    <row r="61" spans="1:4" ht="30">
      <c r="A61" s="12">
        <v>8</v>
      </c>
      <c r="B61" s="6" t="s">
        <v>586</v>
      </c>
      <c r="C61" s="12">
        <v>1</v>
      </c>
      <c r="D61" s="28">
        <f t="shared" si="1"/>
        <v>3.4482758620689653</v>
      </c>
    </row>
    <row r="62" spans="2:4" ht="15">
      <c r="B62" s="46" t="s">
        <v>600</v>
      </c>
      <c r="C62" s="41">
        <f>SUM(C54:C61)</f>
        <v>29</v>
      </c>
      <c r="D62" s="47">
        <f>SUM(D54:D61)</f>
        <v>100.00000000000001</v>
      </c>
    </row>
    <row r="64" spans="1:4" ht="15">
      <c r="A64" s="42" t="s">
        <v>608</v>
      </c>
      <c r="B64" s="42" t="s">
        <v>595</v>
      </c>
      <c r="C64" s="42" t="s">
        <v>598</v>
      </c>
      <c r="D64" s="42" t="s">
        <v>599</v>
      </c>
    </row>
    <row r="65" spans="1:4" ht="15">
      <c r="A65" s="41">
        <v>1</v>
      </c>
      <c r="B65" s="43" t="s">
        <v>349</v>
      </c>
      <c r="C65" s="41">
        <v>11</v>
      </c>
      <c r="D65" s="47">
        <f>C65*100/16</f>
        <v>68.75</v>
      </c>
    </row>
    <row r="66" spans="1:4" ht="15">
      <c r="A66" s="41">
        <v>2</v>
      </c>
      <c r="B66" s="43" t="s">
        <v>592</v>
      </c>
      <c r="C66" s="41">
        <v>2</v>
      </c>
      <c r="D66" s="47">
        <f>C66*100/16</f>
        <v>12.5</v>
      </c>
    </row>
    <row r="67" spans="1:4" ht="15">
      <c r="A67" s="41">
        <v>3</v>
      </c>
      <c r="B67" s="43" t="s">
        <v>270</v>
      </c>
      <c r="C67" s="41">
        <v>1</v>
      </c>
      <c r="D67" s="47">
        <f>C67*100/16</f>
        <v>6.25</v>
      </c>
    </row>
    <row r="68" spans="1:4" ht="15">
      <c r="A68" s="41">
        <v>4</v>
      </c>
      <c r="B68" s="43" t="s">
        <v>593</v>
      </c>
      <c r="C68" s="41">
        <v>1</v>
      </c>
      <c r="D68" s="47">
        <f>C68*100/16</f>
        <v>6.25</v>
      </c>
    </row>
    <row r="69" spans="1:4" ht="15">
      <c r="A69" s="41">
        <v>5</v>
      </c>
      <c r="B69" s="43" t="s">
        <v>65</v>
      </c>
      <c r="C69" s="41">
        <v>1</v>
      </c>
      <c r="D69" s="47">
        <f>C69*100/16</f>
        <v>6.25</v>
      </c>
    </row>
    <row r="70" spans="2:4" ht="15">
      <c r="B70" s="46" t="s">
        <v>600</v>
      </c>
      <c r="C70" s="41">
        <f>SUM(C65:C69)</f>
        <v>16</v>
      </c>
      <c r="D70" s="41">
        <f>SUM(D65:D69)</f>
        <v>100</v>
      </c>
    </row>
    <row r="72" spans="1:4" ht="15">
      <c r="A72" s="83" t="s">
        <v>596</v>
      </c>
      <c r="B72" s="83"/>
      <c r="C72" s="83"/>
      <c r="D72" s="83"/>
    </row>
    <row r="73" spans="1:4" ht="15">
      <c r="A73" s="84" t="s">
        <v>597</v>
      </c>
      <c r="B73" s="84"/>
      <c r="C73" s="84"/>
      <c r="D73" s="84"/>
    </row>
  </sheetData>
  <sheetProtection/>
  <mergeCells count="6">
    <mergeCell ref="A1:G1"/>
    <mergeCell ref="A2:G2"/>
    <mergeCell ref="A34:D34"/>
    <mergeCell ref="A35:D35"/>
    <mergeCell ref="A72:D72"/>
    <mergeCell ref="A73:D73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4">
      <selection activeCell="E20" sqref="E20"/>
    </sheetView>
  </sheetViews>
  <sheetFormatPr defaultColWidth="9.140625" defaultRowHeight="15"/>
  <cols>
    <col min="2" max="2" width="20.28125" style="0" customWidth="1"/>
    <col min="4" max="4" width="18.140625" style="0" customWidth="1"/>
    <col min="5" max="5" width="21.7109375" style="0" customWidth="1"/>
    <col min="6" max="6" width="21.28125" style="0" customWidth="1"/>
    <col min="7" max="7" width="18.14062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542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15">
      <c r="A5" s="12">
        <v>1</v>
      </c>
      <c r="B5" s="13" t="s">
        <v>543</v>
      </c>
      <c r="C5" s="12" t="s">
        <v>544</v>
      </c>
      <c r="D5" s="10" t="s">
        <v>31</v>
      </c>
      <c r="E5" s="10"/>
      <c r="F5" s="10"/>
      <c r="G5" s="10"/>
    </row>
    <row r="6" spans="1:7" ht="30">
      <c r="A6" s="12">
        <v>2</v>
      </c>
      <c r="B6" s="13" t="s">
        <v>545</v>
      </c>
      <c r="C6" s="12">
        <v>63</v>
      </c>
      <c r="D6" s="10" t="s">
        <v>28</v>
      </c>
      <c r="E6" s="10" t="s">
        <v>546</v>
      </c>
      <c r="F6" s="10" t="s">
        <v>547</v>
      </c>
      <c r="G6" s="10" t="s">
        <v>548</v>
      </c>
    </row>
    <row r="7" spans="1:7" ht="30">
      <c r="A7" s="12">
        <v>3</v>
      </c>
      <c r="B7" s="13" t="s">
        <v>549</v>
      </c>
      <c r="C7" s="12"/>
      <c r="D7" s="10" t="s">
        <v>550</v>
      </c>
      <c r="E7" s="10" t="s">
        <v>551</v>
      </c>
      <c r="F7" s="10" t="s">
        <v>499</v>
      </c>
      <c r="G7" s="10"/>
    </row>
    <row r="8" spans="1:7" ht="30">
      <c r="A8" s="12">
        <v>4</v>
      </c>
      <c r="B8" s="13" t="s">
        <v>552</v>
      </c>
      <c r="C8" s="12">
        <v>59</v>
      </c>
      <c r="D8" s="10" t="s">
        <v>553</v>
      </c>
      <c r="E8" s="10" t="s">
        <v>554</v>
      </c>
      <c r="F8" s="10" t="s">
        <v>349</v>
      </c>
      <c r="G8" s="10"/>
    </row>
    <row r="9" spans="1:7" ht="45">
      <c r="A9" s="12">
        <v>5</v>
      </c>
      <c r="B9" s="13" t="s">
        <v>579</v>
      </c>
      <c r="C9" s="12">
        <v>138</v>
      </c>
      <c r="D9" s="10" t="s">
        <v>550</v>
      </c>
      <c r="E9" s="10" t="s">
        <v>556</v>
      </c>
      <c r="F9" s="10" t="s">
        <v>555</v>
      </c>
      <c r="G9" s="10"/>
    </row>
    <row r="10" spans="1:7" ht="15">
      <c r="A10" s="12">
        <v>6</v>
      </c>
      <c r="B10" s="13" t="s">
        <v>557</v>
      </c>
      <c r="C10" s="17" t="s">
        <v>558</v>
      </c>
      <c r="D10" s="10" t="s">
        <v>550</v>
      </c>
      <c r="E10" s="10" t="s">
        <v>559</v>
      </c>
      <c r="F10" s="10" t="s">
        <v>270</v>
      </c>
      <c r="G10" s="10"/>
    </row>
    <row r="11" spans="1:7" ht="30">
      <c r="A11" s="12">
        <v>7</v>
      </c>
      <c r="B11" s="13" t="s">
        <v>560</v>
      </c>
      <c r="C11" s="18">
        <v>141</v>
      </c>
      <c r="D11" s="10" t="s">
        <v>550</v>
      </c>
      <c r="E11" s="10" t="s">
        <v>561</v>
      </c>
      <c r="F11" s="10" t="s">
        <v>562</v>
      </c>
      <c r="G11" s="10"/>
    </row>
    <row r="12" spans="1:7" ht="60">
      <c r="A12" s="12">
        <v>8</v>
      </c>
      <c r="B12" s="13" t="s">
        <v>563</v>
      </c>
      <c r="C12" s="28">
        <v>91</v>
      </c>
      <c r="D12" s="10" t="s">
        <v>28</v>
      </c>
      <c r="E12" s="10" t="s">
        <v>564</v>
      </c>
      <c r="F12" s="10" t="s">
        <v>402</v>
      </c>
      <c r="G12" s="10"/>
    </row>
    <row r="13" spans="1:7" ht="15">
      <c r="A13" s="12">
        <v>9</v>
      </c>
      <c r="B13" s="13" t="s">
        <v>565</v>
      </c>
      <c r="C13" s="18" t="s">
        <v>566</v>
      </c>
      <c r="D13" s="10" t="s">
        <v>28</v>
      </c>
      <c r="E13" s="10" t="s">
        <v>329</v>
      </c>
      <c r="F13" s="10"/>
      <c r="G13" s="10"/>
    </row>
    <row r="14" spans="1:7" ht="75">
      <c r="A14" s="12">
        <v>10</v>
      </c>
      <c r="B14" s="13" t="s">
        <v>567</v>
      </c>
      <c r="C14" s="28">
        <v>71</v>
      </c>
      <c r="D14" s="10" t="s">
        <v>568</v>
      </c>
      <c r="E14" s="10" t="s">
        <v>569</v>
      </c>
      <c r="F14" s="10" t="s">
        <v>570</v>
      </c>
      <c r="G14" s="10"/>
    </row>
    <row r="15" spans="1:7" ht="30">
      <c r="A15" s="12">
        <v>11</v>
      </c>
      <c r="B15" s="13" t="s">
        <v>571</v>
      </c>
      <c r="C15" s="12" t="s">
        <v>572</v>
      </c>
      <c r="D15" s="10" t="s">
        <v>31</v>
      </c>
      <c r="E15" s="10" t="s">
        <v>413</v>
      </c>
      <c r="F15" s="10" t="s">
        <v>573</v>
      </c>
      <c r="G15" s="10"/>
    </row>
    <row r="16" spans="1:7" ht="15">
      <c r="A16" s="12">
        <v>12</v>
      </c>
      <c r="B16" s="13" t="s">
        <v>574</v>
      </c>
      <c r="C16" s="12">
        <v>71</v>
      </c>
      <c r="D16" s="10" t="s">
        <v>575</v>
      </c>
      <c r="E16" s="10" t="s">
        <v>576</v>
      </c>
      <c r="F16" s="10"/>
      <c r="G16" s="10"/>
    </row>
    <row r="17" spans="1:7" ht="60">
      <c r="A17" s="12">
        <v>13</v>
      </c>
      <c r="B17" s="13" t="s">
        <v>577</v>
      </c>
      <c r="C17" s="12">
        <v>27</v>
      </c>
      <c r="D17" s="10" t="s">
        <v>28</v>
      </c>
      <c r="E17" s="10" t="s">
        <v>264</v>
      </c>
      <c r="F17" s="10"/>
      <c r="G17" s="10" t="s">
        <v>578</v>
      </c>
    </row>
    <row r="18" spans="1:7" ht="15">
      <c r="A18" s="64"/>
      <c r="B18" s="36"/>
      <c r="C18" s="30"/>
      <c r="D18" s="31"/>
      <c r="E18" s="31"/>
      <c r="F18" s="31"/>
      <c r="G18" s="31"/>
    </row>
    <row r="19" spans="1:7" ht="55.5" customHeight="1">
      <c r="A19" s="88" t="s">
        <v>0</v>
      </c>
      <c r="B19" s="88"/>
      <c r="C19" s="88"/>
      <c r="D19" s="88"/>
      <c r="E19" s="63"/>
      <c r="F19" s="63"/>
      <c r="G19" s="63"/>
    </row>
    <row r="20" spans="1:7" ht="33" customHeight="1">
      <c r="A20" s="88" t="s">
        <v>542</v>
      </c>
      <c r="B20" s="88"/>
      <c r="C20" s="88"/>
      <c r="D20" s="88"/>
      <c r="E20" s="63"/>
      <c r="F20" s="63"/>
      <c r="G20" s="63"/>
    </row>
    <row r="21" spans="1:7" ht="15">
      <c r="A21" s="30"/>
      <c r="B21" s="36"/>
      <c r="C21" s="30"/>
      <c r="D21" s="31"/>
      <c r="E21" s="31"/>
      <c r="F21" s="31"/>
      <c r="G21" s="31"/>
    </row>
    <row r="22" spans="1:4" ht="15">
      <c r="A22" s="42" t="s">
        <v>608</v>
      </c>
      <c r="B22" s="42" t="s">
        <v>4</v>
      </c>
      <c r="C22" s="42" t="s">
        <v>598</v>
      </c>
      <c r="D22" s="44" t="s">
        <v>599</v>
      </c>
    </row>
    <row r="23" spans="1:4" ht="15">
      <c r="A23" s="41">
        <v>1</v>
      </c>
      <c r="B23" s="34" t="s">
        <v>28</v>
      </c>
      <c r="C23" s="41">
        <v>11</v>
      </c>
      <c r="D23" s="47">
        <f aca="true" t="shared" si="0" ref="D23:D28">C23*100/19</f>
        <v>57.89473684210526</v>
      </c>
    </row>
    <row r="24" spans="1:4" ht="15">
      <c r="A24" s="41">
        <v>2</v>
      </c>
      <c r="B24" s="34" t="s">
        <v>137</v>
      </c>
      <c r="C24" s="41">
        <v>3</v>
      </c>
      <c r="D24" s="47">
        <f t="shared" si="0"/>
        <v>15.789473684210526</v>
      </c>
    </row>
    <row r="25" spans="1:4" ht="15">
      <c r="A25" s="41">
        <v>3</v>
      </c>
      <c r="B25" s="34" t="s">
        <v>31</v>
      </c>
      <c r="C25" s="41">
        <v>2</v>
      </c>
      <c r="D25" s="47">
        <f t="shared" si="0"/>
        <v>10.526315789473685</v>
      </c>
    </row>
    <row r="26" spans="1:4" ht="15">
      <c r="A26" s="41">
        <v>4</v>
      </c>
      <c r="B26" s="34" t="s">
        <v>609</v>
      </c>
      <c r="C26" s="41">
        <v>1</v>
      </c>
      <c r="D26" s="47">
        <f t="shared" si="0"/>
        <v>5.2631578947368425</v>
      </c>
    </row>
    <row r="27" spans="1:4" ht="15">
      <c r="A27" s="41">
        <v>5</v>
      </c>
      <c r="B27" s="34" t="s">
        <v>90</v>
      </c>
      <c r="C27" s="41">
        <v>1</v>
      </c>
      <c r="D27" s="47">
        <f t="shared" si="0"/>
        <v>5.2631578947368425</v>
      </c>
    </row>
    <row r="28" spans="1:4" ht="15">
      <c r="A28" s="41">
        <v>6</v>
      </c>
      <c r="B28" s="60" t="s">
        <v>652</v>
      </c>
      <c r="C28" s="41">
        <v>1</v>
      </c>
      <c r="D28" s="47">
        <f t="shared" si="0"/>
        <v>5.2631578947368425</v>
      </c>
    </row>
    <row r="29" spans="1:7" ht="15">
      <c r="A29" s="53"/>
      <c r="B29" s="46" t="s">
        <v>600</v>
      </c>
      <c r="C29" s="41">
        <f>SUM(C23:C28)</f>
        <v>19</v>
      </c>
      <c r="D29" s="47">
        <f>SUM(D20:D28)</f>
        <v>100</v>
      </c>
      <c r="E29" s="55"/>
      <c r="F29" s="53"/>
      <c r="G29" s="54"/>
    </row>
    <row r="30" spans="1:7" ht="15">
      <c r="A30" s="53"/>
      <c r="B30" s="55"/>
      <c r="C30" s="53"/>
      <c r="D30" s="54"/>
      <c r="E30" s="55"/>
      <c r="F30" s="53"/>
      <c r="G30" s="54"/>
    </row>
    <row r="31" spans="1:7" ht="15">
      <c r="A31" s="44" t="s">
        <v>608</v>
      </c>
      <c r="B31" s="44" t="s">
        <v>594</v>
      </c>
      <c r="C31" s="44" t="s">
        <v>598</v>
      </c>
      <c r="D31" s="44" t="s">
        <v>599</v>
      </c>
      <c r="E31" s="55"/>
      <c r="F31" s="53"/>
      <c r="G31" s="54"/>
    </row>
    <row r="32" spans="1:7" ht="15">
      <c r="A32" s="41">
        <v>1</v>
      </c>
      <c r="B32" s="34" t="s">
        <v>264</v>
      </c>
      <c r="C32" s="41">
        <v>10</v>
      </c>
      <c r="D32" s="47">
        <f>C32*100/19</f>
        <v>52.63157894736842</v>
      </c>
      <c r="E32" s="55"/>
      <c r="F32" s="53"/>
      <c r="G32" s="54"/>
    </row>
    <row r="33" spans="1:7" ht="15">
      <c r="A33" s="41">
        <v>2</v>
      </c>
      <c r="B33" s="6" t="s">
        <v>644</v>
      </c>
      <c r="C33" s="41">
        <v>4</v>
      </c>
      <c r="D33" s="47">
        <f>C33*100/19</f>
        <v>21.05263157894737</v>
      </c>
      <c r="E33" s="55"/>
      <c r="F33" s="53"/>
      <c r="G33" s="54"/>
    </row>
    <row r="34" spans="1:7" ht="15">
      <c r="A34" s="41">
        <v>3</v>
      </c>
      <c r="B34" s="34" t="s">
        <v>587</v>
      </c>
      <c r="C34" s="41">
        <v>3</v>
      </c>
      <c r="D34" s="47">
        <f>C34*100/19</f>
        <v>15.789473684210526</v>
      </c>
      <c r="E34" s="55"/>
      <c r="F34" s="53"/>
      <c r="G34" s="54"/>
    </row>
    <row r="35" spans="1:7" ht="15">
      <c r="A35" s="41">
        <v>4</v>
      </c>
      <c r="B35" s="6" t="s">
        <v>41</v>
      </c>
      <c r="C35" s="41">
        <v>1</v>
      </c>
      <c r="D35" s="47">
        <f>C35*100/19</f>
        <v>5.2631578947368425</v>
      </c>
      <c r="E35" s="55"/>
      <c r="F35" s="53"/>
      <c r="G35" s="54"/>
    </row>
    <row r="36" spans="1:7" ht="15">
      <c r="A36" s="41">
        <v>5</v>
      </c>
      <c r="B36" s="34" t="s">
        <v>413</v>
      </c>
      <c r="C36" s="41">
        <v>1</v>
      </c>
      <c r="D36" s="47">
        <f>C36*100/19</f>
        <v>5.2631578947368425</v>
      </c>
      <c r="E36" s="55"/>
      <c r="F36" s="53"/>
      <c r="G36" s="54"/>
    </row>
    <row r="37" spans="1:7" ht="15">
      <c r="A37" s="53"/>
      <c r="B37" s="46" t="s">
        <v>600</v>
      </c>
      <c r="C37" s="41">
        <f>SUM(C32:C36)</f>
        <v>19</v>
      </c>
      <c r="D37" s="47">
        <f>SUM(D29:D36)</f>
        <v>200</v>
      </c>
      <c r="E37" s="55"/>
      <c r="F37" s="53"/>
      <c r="G37" s="54"/>
    </row>
    <row r="38" spans="1:7" ht="15">
      <c r="A38" s="53"/>
      <c r="B38" s="55"/>
      <c r="C38" s="53"/>
      <c r="D38" s="54"/>
      <c r="E38" s="55"/>
      <c r="F38" s="53"/>
      <c r="G38" s="54"/>
    </row>
    <row r="40" spans="1:4" ht="15">
      <c r="A40" s="42" t="s">
        <v>608</v>
      </c>
      <c r="B40" s="42" t="s">
        <v>595</v>
      </c>
      <c r="C40" s="42" t="s">
        <v>598</v>
      </c>
      <c r="D40" s="44" t="s">
        <v>599</v>
      </c>
    </row>
    <row r="41" spans="1:7" ht="15">
      <c r="A41" s="41">
        <v>1</v>
      </c>
      <c r="B41" s="43" t="s">
        <v>270</v>
      </c>
      <c r="C41" s="41">
        <v>6</v>
      </c>
      <c r="D41" s="47">
        <f>C41*100/11</f>
        <v>54.54545454545455</v>
      </c>
      <c r="E41" s="52"/>
      <c r="F41" s="52"/>
      <c r="G41" s="52"/>
    </row>
    <row r="42" spans="1:7" ht="15">
      <c r="A42" s="41">
        <v>2</v>
      </c>
      <c r="B42" s="43" t="s">
        <v>75</v>
      </c>
      <c r="C42" s="41">
        <v>2</v>
      </c>
      <c r="D42" s="47">
        <f>C42*100/11</f>
        <v>18.181818181818183</v>
      </c>
      <c r="E42" s="61"/>
      <c r="F42" s="62"/>
      <c r="G42" s="62"/>
    </row>
    <row r="43" spans="1:7" ht="15">
      <c r="A43" s="41">
        <v>3</v>
      </c>
      <c r="B43" s="43" t="s">
        <v>653</v>
      </c>
      <c r="C43" s="41">
        <v>2</v>
      </c>
      <c r="D43" s="47">
        <f>C43*100/11</f>
        <v>18.181818181818183</v>
      </c>
      <c r="E43" s="61"/>
      <c r="F43" s="62"/>
      <c r="G43" s="62"/>
    </row>
    <row r="44" spans="1:7" ht="30">
      <c r="A44" s="12">
        <v>4</v>
      </c>
      <c r="B44" s="56" t="s">
        <v>654</v>
      </c>
      <c r="C44" s="41">
        <v>1</v>
      </c>
      <c r="D44" s="47">
        <f>C44*100/11</f>
        <v>9.090909090909092</v>
      </c>
      <c r="E44" s="61"/>
      <c r="F44" s="62"/>
      <c r="G44" s="62"/>
    </row>
    <row r="45" spans="1:4" ht="15">
      <c r="A45" s="53"/>
      <c r="B45" s="46" t="s">
        <v>600</v>
      </c>
      <c r="C45" s="41">
        <f>SUM(C41:C44)</f>
        <v>11</v>
      </c>
      <c r="D45" s="41">
        <f>SUM(D40:D44)</f>
        <v>100.00000000000001</v>
      </c>
    </row>
    <row r="47" spans="1:4" ht="15">
      <c r="A47" s="83" t="s">
        <v>596</v>
      </c>
      <c r="B47" s="83"/>
      <c r="C47" s="83"/>
      <c r="D47" s="83"/>
    </row>
    <row r="48" spans="1:4" ht="15" customHeight="1">
      <c r="A48" s="95" t="s">
        <v>655</v>
      </c>
      <c r="B48" s="95"/>
      <c r="C48" s="95"/>
      <c r="D48" s="95"/>
    </row>
  </sheetData>
  <sheetProtection/>
  <mergeCells count="6">
    <mergeCell ref="A48:D48"/>
    <mergeCell ref="A47:D47"/>
    <mergeCell ref="A19:D19"/>
    <mergeCell ref="A20:D20"/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67">
      <selection activeCell="A88" sqref="A88:C92"/>
    </sheetView>
  </sheetViews>
  <sheetFormatPr defaultColWidth="9.140625" defaultRowHeight="15"/>
  <cols>
    <col min="1" max="1" width="9.140625" style="1" customWidth="1"/>
    <col min="2" max="2" width="15.421875" style="1" customWidth="1"/>
    <col min="3" max="3" width="51.00390625" style="0" customWidth="1"/>
    <col min="4" max="4" width="14.28125" style="0" customWidth="1"/>
  </cols>
  <sheetData>
    <row r="1" spans="1:9" ht="24">
      <c r="A1" s="109" t="s">
        <v>659</v>
      </c>
      <c r="B1" s="109"/>
      <c r="C1" s="109"/>
      <c r="D1" s="109"/>
      <c r="E1" s="68"/>
      <c r="F1" s="68"/>
      <c r="G1" s="68"/>
      <c r="H1" s="68"/>
      <c r="I1" s="68"/>
    </row>
    <row r="2" spans="1:9" ht="24">
      <c r="A2" s="109" t="s">
        <v>660</v>
      </c>
      <c r="B2" s="109"/>
      <c r="C2" s="109"/>
      <c r="D2" s="109"/>
      <c r="E2" s="68"/>
      <c r="F2" s="68"/>
      <c r="G2" s="68"/>
      <c r="H2" s="68"/>
      <c r="I2" s="68"/>
    </row>
    <row r="4" spans="1:9" ht="24">
      <c r="A4" s="110" t="s">
        <v>661</v>
      </c>
      <c r="B4" s="110"/>
      <c r="C4" s="65"/>
      <c r="D4" s="65"/>
      <c r="E4" s="65"/>
      <c r="F4" s="65"/>
      <c r="G4" s="65"/>
      <c r="H4" s="65"/>
      <c r="I4" s="65"/>
    </row>
    <row r="5" spans="1:9" ht="24">
      <c r="A5" s="69" t="s">
        <v>1</v>
      </c>
      <c r="B5" s="69" t="s">
        <v>663</v>
      </c>
      <c r="C5" s="69" t="s">
        <v>662</v>
      </c>
      <c r="D5" s="69" t="s">
        <v>11</v>
      </c>
      <c r="E5" s="67"/>
      <c r="F5" s="67"/>
      <c r="G5" s="67"/>
      <c r="H5" s="67"/>
      <c r="I5" s="67"/>
    </row>
    <row r="6" spans="1:9" ht="24">
      <c r="A6" s="70">
        <v>1</v>
      </c>
      <c r="B6" s="70" t="s">
        <v>665</v>
      </c>
      <c r="C6" s="71" t="s">
        <v>664</v>
      </c>
      <c r="D6" s="71"/>
      <c r="E6" s="65"/>
      <c r="F6" s="65"/>
      <c r="G6" s="65"/>
      <c r="H6" s="65"/>
      <c r="I6" s="65"/>
    </row>
    <row r="7" spans="1:9" ht="24">
      <c r="A7" s="70">
        <v>2</v>
      </c>
      <c r="B7" s="70" t="s">
        <v>666</v>
      </c>
      <c r="C7" s="71" t="s">
        <v>667</v>
      </c>
      <c r="D7" s="71"/>
      <c r="E7" s="65"/>
      <c r="F7" s="65"/>
      <c r="G7" s="65"/>
      <c r="H7" s="65"/>
      <c r="I7" s="65"/>
    </row>
    <row r="8" spans="1:9" ht="24">
      <c r="A8" s="70">
        <v>3</v>
      </c>
      <c r="B8" s="70" t="s">
        <v>668</v>
      </c>
      <c r="C8" s="71" t="s">
        <v>669</v>
      </c>
      <c r="D8" s="71"/>
      <c r="E8" s="65"/>
      <c r="F8" s="65"/>
      <c r="G8" s="65"/>
      <c r="H8" s="65"/>
      <c r="I8" s="65"/>
    </row>
    <row r="9" spans="1:9" ht="24">
      <c r="A9" s="70">
        <v>4</v>
      </c>
      <c r="B9" s="70" t="s">
        <v>670</v>
      </c>
      <c r="C9" s="71" t="s">
        <v>671</v>
      </c>
      <c r="D9" s="71"/>
      <c r="E9" s="65"/>
      <c r="F9" s="65"/>
      <c r="G9" s="65"/>
      <c r="H9" s="65"/>
      <c r="I9" s="65"/>
    </row>
    <row r="10" spans="1:9" ht="24">
      <c r="A10" s="70">
        <v>5</v>
      </c>
      <c r="B10" s="70" t="s">
        <v>672</v>
      </c>
      <c r="C10" s="71" t="s">
        <v>681</v>
      </c>
      <c r="D10" s="71"/>
      <c r="E10" s="65"/>
      <c r="F10" s="65"/>
      <c r="G10" s="65"/>
      <c r="H10" s="65"/>
      <c r="I10" s="65"/>
    </row>
    <row r="11" spans="1:9" ht="24">
      <c r="A11" s="70">
        <v>6</v>
      </c>
      <c r="B11" s="70" t="s">
        <v>673</v>
      </c>
      <c r="C11" s="71" t="s">
        <v>674</v>
      </c>
      <c r="D11" s="71"/>
      <c r="E11" s="65"/>
      <c r="F11" s="65"/>
      <c r="G11" s="65"/>
      <c r="H11" s="65"/>
      <c r="I11" s="65"/>
    </row>
    <row r="12" spans="1:9" ht="24">
      <c r="A12" s="70">
        <v>7</v>
      </c>
      <c r="B12" s="70" t="s">
        <v>675</v>
      </c>
      <c r="C12" s="71" t="s">
        <v>676</v>
      </c>
      <c r="D12" s="71"/>
      <c r="E12" s="65"/>
      <c r="F12" s="65"/>
      <c r="G12" s="65"/>
      <c r="H12" s="65"/>
      <c r="I12" s="65"/>
    </row>
    <row r="13" spans="1:9" ht="24">
      <c r="A13" s="70">
        <v>8</v>
      </c>
      <c r="B13" s="70" t="s">
        <v>677</v>
      </c>
      <c r="C13" s="71" t="s">
        <v>678</v>
      </c>
      <c r="D13" s="71"/>
      <c r="E13" s="65"/>
      <c r="F13" s="65"/>
      <c r="G13" s="65"/>
      <c r="H13" s="65"/>
      <c r="I13" s="65"/>
    </row>
    <row r="14" spans="1:9" ht="24">
      <c r="A14" s="70">
        <v>9</v>
      </c>
      <c r="B14" s="70" t="s">
        <v>679</v>
      </c>
      <c r="C14" s="71" t="s">
        <v>680</v>
      </c>
      <c r="D14" s="71"/>
      <c r="E14" s="65"/>
      <c r="F14" s="65"/>
      <c r="G14" s="65"/>
      <c r="H14" s="65"/>
      <c r="I14" s="65"/>
    </row>
    <row r="15" spans="1:9" ht="24">
      <c r="A15" s="72"/>
      <c r="B15" s="72"/>
      <c r="C15" s="73"/>
      <c r="D15" s="73"/>
      <c r="E15" s="65"/>
      <c r="F15" s="65"/>
      <c r="G15" s="65"/>
      <c r="H15" s="65"/>
      <c r="I15" s="65"/>
    </row>
    <row r="16" spans="1:9" ht="24">
      <c r="A16" s="107" t="s">
        <v>694</v>
      </c>
      <c r="B16" s="107"/>
      <c r="C16" s="107"/>
      <c r="D16" s="75"/>
      <c r="E16" s="65"/>
      <c r="F16" s="65"/>
      <c r="G16" s="65"/>
      <c r="H16" s="65"/>
      <c r="I16" s="65"/>
    </row>
    <row r="17" spans="1:9" ht="24">
      <c r="A17" s="69" t="s">
        <v>1</v>
      </c>
      <c r="B17" s="69" t="s">
        <v>683</v>
      </c>
      <c r="C17" s="69" t="s">
        <v>682</v>
      </c>
      <c r="D17" s="69" t="s">
        <v>11</v>
      </c>
      <c r="E17" s="65"/>
      <c r="F17" s="65"/>
      <c r="G17" s="65"/>
      <c r="H17" s="65"/>
      <c r="I17" s="65"/>
    </row>
    <row r="18" spans="1:9" ht="24">
      <c r="A18" s="70">
        <v>1</v>
      </c>
      <c r="B18" s="70" t="s">
        <v>684</v>
      </c>
      <c r="C18" s="70" t="s">
        <v>693</v>
      </c>
      <c r="D18" s="71"/>
      <c r="E18" s="65"/>
      <c r="F18" s="65"/>
      <c r="G18" s="65"/>
      <c r="H18" s="65"/>
      <c r="I18" s="65"/>
    </row>
    <row r="19" spans="1:9" ht="24">
      <c r="A19" s="70">
        <v>2</v>
      </c>
      <c r="B19" s="70" t="s">
        <v>685</v>
      </c>
      <c r="C19" s="70" t="s">
        <v>693</v>
      </c>
      <c r="D19" s="71"/>
      <c r="E19" s="65"/>
      <c r="F19" s="65"/>
      <c r="G19" s="65"/>
      <c r="H19" s="65"/>
      <c r="I19" s="65"/>
    </row>
    <row r="20" spans="1:9" ht="24">
      <c r="A20" s="70">
        <v>3</v>
      </c>
      <c r="B20" s="70" t="s">
        <v>686</v>
      </c>
      <c r="C20" s="70" t="s">
        <v>105</v>
      </c>
      <c r="D20" s="71"/>
      <c r="E20" s="65"/>
      <c r="F20" s="65"/>
      <c r="G20" s="65"/>
      <c r="H20" s="65"/>
      <c r="I20" s="65"/>
    </row>
    <row r="21" spans="1:9" ht="24">
      <c r="A21" s="70">
        <v>4</v>
      </c>
      <c r="B21" s="70" t="s">
        <v>687</v>
      </c>
      <c r="C21" s="70" t="s">
        <v>147</v>
      </c>
      <c r="D21" s="71"/>
      <c r="E21" s="65"/>
      <c r="F21" s="65"/>
      <c r="G21" s="65"/>
      <c r="H21" s="65"/>
      <c r="I21" s="65"/>
    </row>
    <row r="22" spans="1:9" ht="24">
      <c r="A22" s="70">
        <v>5</v>
      </c>
      <c r="B22" s="70" t="s">
        <v>688</v>
      </c>
      <c r="C22" s="70" t="s">
        <v>147</v>
      </c>
      <c r="D22" s="71"/>
      <c r="E22" s="65"/>
      <c r="F22" s="65"/>
      <c r="G22" s="65"/>
      <c r="H22" s="65"/>
      <c r="I22" s="65"/>
    </row>
    <row r="23" spans="1:9" ht="24">
      <c r="A23" s="70">
        <v>6</v>
      </c>
      <c r="B23" s="70" t="s">
        <v>689</v>
      </c>
      <c r="C23" s="70" t="s">
        <v>693</v>
      </c>
      <c r="D23" s="71"/>
      <c r="E23" s="65"/>
      <c r="F23" s="65"/>
      <c r="G23" s="65"/>
      <c r="H23" s="65"/>
      <c r="I23" s="65"/>
    </row>
    <row r="24" spans="1:4" ht="24">
      <c r="A24" s="70">
        <v>7</v>
      </c>
      <c r="B24" s="70" t="s">
        <v>690</v>
      </c>
      <c r="C24" s="70" t="s">
        <v>137</v>
      </c>
      <c r="D24" s="71"/>
    </row>
    <row r="25" spans="1:4" ht="24">
      <c r="A25" s="70">
        <v>8</v>
      </c>
      <c r="B25" s="70" t="s">
        <v>691</v>
      </c>
      <c r="C25" s="70" t="s">
        <v>693</v>
      </c>
      <c r="D25" s="71"/>
    </row>
    <row r="26" spans="1:4" ht="24">
      <c r="A26" s="70">
        <v>9</v>
      </c>
      <c r="B26" s="70" t="s">
        <v>692</v>
      </c>
      <c r="C26" s="70" t="s">
        <v>693</v>
      </c>
      <c r="D26" s="71"/>
    </row>
    <row r="27" spans="1:4" ht="24">
      <c r="A27" s="72"/>
      <c r="B27" s="72"/>
      <c r="C27" s="72"/>
      <c r="D27" s="73"/>
    </row>
    <row r="28" spans="1:4" ht="24">
      <c r="A28" s="72"/>
      <c r="B28" s="72"/>
      <c r="C28" s="72"/>
      <c r="D28" s="73"/>
    </row>
    <row r="29" spans="1:2" s="65" customFormat="1" ht="24">
      <c r="A29" s="66"/>
      <c r="B29" s="66"/>
    </row>
    <row r="30" spans="1:3" s="65" customFormat="1" ht="24">
      <c r="A30" s="108" t="s">
        <v>695</v>
      </c>
      <c r="B30" s="108"/>
      <c r="C30" s="108"/>
    </row>
    <row r="31" spans="1:4" s="65" customFormat="1" ht="24">
      <c r="A31" s="69" t="s">
        <v>1</v>
      </c>
      <c r="B31" s="69" t="s">
        <v>683</v>
      </c>
      <c r="C31" s="69" t="s">
        <v>696</v>
      </c>
      <c r="D31" s="69" t="s">
        <v>11</v>
      </c>
    </row>
    <row r="32" spans="1:4" s="65" customFormat="1" ht="24">
      <c r="A32" s="70">
        <v>1</v>
      </c>
      <c r="B32" s="70" t="s">
        <v>684</v>
      </c>
      <c r="C32" s="70" t="s">
        <v>429</v>
      </c>
      <c r="D32" s="71"/>
    </row>
    <row r="33" spans="1:4" s="65" customFormat="1" ht="24">
      <c r="A33" s="70">
        <v>2</v>
      </c>
      <c r="B33" s="70" t="s">
        <v>685</v>
      </c>
      <c r="C33" s="70" t="s">
        <v>264</v>
      </c>
      <c r="D33" s="71"/>
    </row>
    <row r="34" spans="1:4" s="65" customFormat="1" ht="24">
      <c r="A34" s="70">
        <v>3</v>
      </c>
      <c r="B34" s="70" t="s">
        <v>686</v>
      </c>
      <c r="C34" s="70" t="s">
        <v>698</v>
      </c>
      <c r="D34" s="71"/>
    </row>
    <row r="35" spans="1:4" s="65" customFormat="1" ht="24">
      <c r="A35" s="70">
        <v>4</v>
      </c>
      <c r="B35" s="70" t="s">
        <v>687</v>
      </c>
      <c r="C35" s="70" t="s">
        <v>697</v>
      </c>
      <c r="D35" s="71"/>
    </row>
    <row r="36" spans="1:4" s="65" customFormat="1" ht="24">
      <c r="A36" s="70">
        <v>5</v>
      </c>
      <c r="B36" s="70" t="s">
        <v>688</v>
      </c>
      <c r="C36" s="70" t="s">
        <v>697</v>
      </c>
      <c r="D36" s="71"/>
    </row>
    <row r="37" spans="1:4" s="65" customFormat="1" ht="24">
      <c r="A37" s="70">
        <v>6</v>
      </c>
      <c r="B37" s="70" t="s">
        <v>689</v>
      </c>
      <c r="C37" s="70" t="s">
        <v>429</v>
      </c>
      <c r="D37" s="71"/>
    </row>
    <row r="38" spans="1:4" s="65" customFormat="1" ht="24">
      <c r="A38" s="70">
        <v>7</v>
      </c>
      <c r="B38" s="70" t="s">
        <v>690</v>
      </c>
      <c r="C38" s="70" t="s">
        <v>697</v>
      </c>
      <c r="D38" s="71"/>
    </row>
    <row r="39" spans="1:4" s="65" customFormat="1" ht="24">
      <c r="A39" s="70">
        <v>8</v>
      </c>
      <c r="B39" s="70" t="s">
        <v>691</v>
      </c>
      <c r="C39" s="70" t="s">
        <v>697</v>
      </c>
      <c r="D39" s="71"/>
    </row>
    <row r="40" spans="1:4" s="65" customFormat="1" ht="24">
      <c r="A40" s="70">
        <v>9</v>
      </c>
      <c r="B40" s="70" t="s">
        <v>692</v>
      </c>
      <c r="C40" s="70" t="s">
        <v>697</v>
      </c>
      <c r="D40" s="71"/>
    </row>
    <row r="41" spans="1:2" s="65" customFormat="1" ht="24">
      <c r="A41" s="66"/>
      <c r="B41" s="66"/>
    </row>
    <row r="42" spans="1:3" s="65" customFormat="1" ht="24">
      <c r="A42" s="108" t="s">
        <v>699</v>
      </c>
      <c r="B42" s="108"/>
      <c r="C42" s="108"/>
    </row>
    <row r="43" spans="1:4" s="65" customFormat="1" ht="24">
      <c r="A43" s="69" t="s">
        <v>1</v>
      </c>
      <c r="B43" s="69" t="s">
        <v>683</v>
      </c>
      <c r="C43" s="69" t="s">
        <v>696</v>
      </c>
      <c r="D43" s="69" t="s">
        <v>11</v>
      </c>
    </row>
    <row r="44" spans="1:4" s="65" customFormat="1" ht="24">
      <c r="A44" s="70">
        <v>1</v>
      </c>
      <c r="B44" s="70" t="s">
        <v>684</v>
      </c>
      <c r="C44" s="70" t="s">
        <v>349</v>
      </c>
      <c r="D44" s="71"/>
    </row>
    <row r="45" spans="1:4" s="65" customFormat="1" ht="24">
      <c r="A45" s="70">
        <v>2</v>
      </c>
      <c r="B45" s="70" t="s">
        <v>685</v>
      </c>
      <c r="C45" s="70" t="s">
        <v>349</v>
      </c>
      <c r="D45" s="71"/>
    </row>
    <row r="46" spans="1:4" s="65" customFormat="1" ht="24">
      <c r="A46" s="70">
        <v>3</v>
      </c>
      <c r="B46" s="70" t="s">
        <v>686</v>
      </c>
      <c r="C46" s="70" t="s">
        <v>700</v>
      </c>
      <c r="D46" s="71"/>
    </row>
    <row r="47" spans="1:4" s="65" customFormat="1" ht="24">
      <c r="A47" s="70">
        <v>4</v>
      </c>
      <c r="B47" s="70" t="s">
        <v>687</v>
      </c>
      <c r="C47" s="70" t="s">
        <v>701</v>
      </c>
      <c r="D47" s="71"/>
    </row>
    <row r="48" spans="1:4" s="65" customFormat="1" ht="24">
      <c r="A48" s="70">
        <v>5</v>
      </c>
      <c r="B48" s="70" t="s">
        <v>688</v>
      </c>
      <c r="C48" s="70" t="s">
        <v>349</v>
      </c>
      <c r="D48" s="71"/>
    </row>
    <row r="49" spans="1:4" s="65" customFormat="1" ht="24">
      <c r="A49" s="70">
        <v>6</v>
      </c>
      <c r="B49" s="70" t="s">
        <v>689</v>
      </c>
      <c r="C49" s="70" t="s">
        <v>701</v>
      </c>
      <c r="D49" s="71"/>
    </row>
    <row r="50" spans="1:4" s="65" customFormat="1" ht="24">
      <c r="A50" s="70">
        <v>7</v>
      </c>
      <c r="B50" s="70" t="s">
        <v>690</v>
      </c>
      <c r="C50" s="70" t="s">
        <v>701</v>
      </c>
      <c r="D50" s="71"/>
    </row>
    <row r="51" spans="1:4" s="65" customFormat="1" ht="24">
      <c r="A51" s="70">
        <v>8</v>
      </c>
      <c r="B51" s="70" t="s">
        <v>691</v>
      </c>
      <c r="C51" s="70" t="s">
        <v>701</v>
      </c>
      <c r="D51" s="71"/>
    </row>
    <row r="52" spans="1:4" s="65" customFormat="1" ht="24">
      <c r="A52" s="70">
        <v>9</v>
      </c>
      <c r="B52" s="70" t="s">
        <v>692</v>
      </c>
      <c r="C52" s="70" t="s">
        <v>701</v>
      </c>
      <c r="D52" s="71"/>
    </row>
    <row r="53" spans="1:4" s="65" customFormat="1" ht="24">
      <c r="A53" s="72"/>
      <c r="B53" s="72"/>
      <c r="C53" s="72"/>
      <c r="D53" s="73"/>
    </row>
    <row r="54" spans="1:4" s="65" customFormat="1" ht="24">
      <c r="A54" s="72"/>
      <c r="B54" s="72"/>
      <c r="C54" s="72"/>
      <c r="D54" s="73"/>
    </row>
    <row r="55" spans="1:4" s="65" customFormat="1" ht="24">
      <c r="A55" s="72"/>
      <c r="B55" s="72"/>
      <c r="C55" s="72"/>
      <c r="D55" s="73"/>
    </row>
    <row r="56" spans="1:4" s="65" customFormat="1" ht="24">
      <c r="A56" s="72"/>
      <c r="B56" s="72"/>
      <c r="C56" s="72"/>
      <c r="D56" s="73"/>
    </row>
    <row r="57" spans="1:4" s="65" customFormat="1" ht="24">
      <c r="A57" s="72"/>
      <c r="B57" s="72"/>
      <c r="C57" s="72"/>
      <c r="D57" s="73"/>
    </row>
    <row r="58" spans="1:2" s="65" customFormat="1" ht="24">
      <c r="A58" s="66"/>
      <c r="B58" s="66"/>
    </row>
    <row r="59" spans="1:3" s="65" customFormat="1" ht="24" customHeight="1">
      <c r="A59" s="108" t="s">
        <v>702</v>
      </c>
      <c r="B59" s="108"/>
      <c r="C59" s="108"/>
    </row>
    <row r="60" spans="1:3" s="65" customFormat="1" ht="24">
      <c r="A60" s="74" t="s">
        <v>4</v>
      </c>
      <c r="B60" s="76"/>
      <c r="C60" s="76"/>
    </row>
    <row r="61" spans="1:2" s="65" customFormat="1" ht="24" customHeight="1">
      <c r="A61" s="70">
        <v>1</v>
      </c>
      <c r="B61" s="70" t="s">
        <v>147</v>
      </c>
    </row>
    <row r="62" spans="1:2" s="65" customFormat="1" ht="24">
      <c r="A62" s="70">
        <v>2</v>
      </c>
      <c r="B62" s="70" t="s">
        <v>156</v>
      </c>
    </row>
    <row r="63" spans="1:2" s="65" customFormat="1" ht="24">
      <c r="A63" s="70">
        <v>3</v>
      </c>
      <c r="B63" s="70" t="s">
        <v>618</v>
      </c>
    </row>
    <row r="64" spans="1:2" s="65" customFormat="1" ht="24">
      <c r="A64" s="70">
        <v>4</v>
      </c>
      <c r="B64" s="70" t="s">
        <v>703</v>
      </c>
    </row>
    <row r="65" spans="1:2" s="65" customFormat="1" ht="24">
      <c r="A65" s="70">
        <v>5</v>
      </c>
      <c r="B65" s="70" t="s">
        <v>581</v>
      </c>
    </row>
    <row r="66" spans="1:2" s="65" customFormat="1" ht="24">
      <c r="A66" s="70">
        <v>6</v>
      </c>
      <c r="B66" s="70" t="s">
        <v>584</v>
      </c>
    </row>
    <row r="67" spans="1:2" s="65" customFormat="1" ht="24">
      <c r="A67" s="70">
        <v>7</v>
      </c>
      <c r="B67" s="70" t="s">
        <v>620</v>
      </c>
    </row>
    <row r="68" spans="1:2" s="65" customFormat="1" ht="24">
      <c r="A68" s="70">
        <v>8</v>
      </c>
      <c r="B68" s="70" t="s">
        <v>621</v>
      </c>
    </row>
    <row r="69" spans="1:2" s="65" customFormat="1" ht="24">
      <c r="A69" s="70">
        <v>9</v>
      </c>
      <c r="B69" s="70" t="s">
        <v>622</v>
      </c>
    </row>
    <row r="70" spans="1:2" s="65" customFormat="1" ht="24">
      <c r="A70" s="70">
        <v>10</v>
      </c>
      <c r="B70" s="70" t="s">
        <v>185</v>
      </c>
    </row>
    <row r="71" spans="1:2" s="65" customFormat="1" ht="24">
      <c r="A71" s="70">
        <v>11</v>
      </c>
      <c r="B71" s="70" t="s">
        <v>623</v>
      </c>
    </row>
    <row r="72" spans="1:2" s="65" customFormat="1" ht="24">
      <c r="A72" s="70">
        <v>12</v>
      </c>
      <c r="B72" s="70" t="s">
        <v>625</v>
      </c>
    </row>
    <row r="73" spans="1:2" s="65" customFormat="1" ht="24">
      <c r="A73" s="70">
        <v>13</v>
      </c>
      <c r="B73" s="70" t="s">
        <v>624</v>
      </c>
    </row>
    <row r="74" spans="1:2" s="65" customFormat="1" ht="24">
      <c r="A74" s="66"/>
      <c r="B74" s="66"/>
    </row>
    <row r="75" spans="1:2" s="65" customFormat="1" ht="24">
      <c r="A75" s="107" t="s">
        <v>704</v>
      </c>
      <c r="B75" s="107"/>
    </row>
    <row r="76" spans="1:3" s="65" customFormat="1" ht="24">
      <c r="A76" s="70">
        <v>1</v>
      </c>
      <c r="B76" s="70" t="s">
        <v>264</v>
      </c>
      <c r="C76" s="76"/>
    </row>
    <row r="77" spans="1:2" s="65" customFormat="1" ht="24">
      <c r="A77" s="70">
        <v>2</v>
      </c>
      <c r="B77" s="70" t="s">
        <v>188</v>
      </c>
    </row>
    <row r="78" spans="1:2" s="65" customFormat="1" ht="24">
      <c r="A78" s="70">
        <v>3</v>
      </c>
      <c r="B78" s="70" t="s">
        <v>705</v>
      </c>
    </row>
    <row r="79" spans="1:2" s="65" customFormat="1" ht="24">
      <c r="A79" s="70">
        <v>4</v>
      </c>
      <c r="B79" s="70" t="s">
        <v>706</v>
      </c>
    </row>
    <row r="80" spans="1:2" s="65" customFormat="1" ht="24">
      <c r="A80" s="70">
        <v>5</v>
      </c>
      <c r="B80" s="70" t="s">
        <v>41</v>
      </c>
    </row>
    <row r="81" spans="1:2" s="65" customFormat="1" ht="24">
      <c r="A81" s="70">
        <v>6</v>
      </c>
      <c r="B81" s="70" t="s">
        <v>627</v>
      </c>
    </row>
    <row r="82" spans="1:2" s="65" customFormat="1" ht="24">
      <c r="A82" s="70">
        <v>7</v>
      </c>
      <c r="B82" s="70" t="s">
        <v>303</v>
      </c>
    </row>
    <row r="83" spans="1:2" s="65" customFormat="1" ht="24">
      <c r="A83" s="70">
        <v>8</v>
      </c>
      <c r="B83" s="70" t="s">
        <v>628</v>
      </c>
    </row>
    <row r="84" spans="1:2" s="65" customFormat="1" ht="24">
      <c r="A84" s="72"/>
      <c r="B84" s="72"/>
    </row>
    <row r="85" spans="1:2" s="65" customFormat="1" ht="24">
      <c r="A85" s="72"/>
      <c r="B85" s="72"/>
    </row>
    <row r="86" spans="1:2" s="65" customFormat="1" ht="24">
      <c r="A86" s="72"/>
      <c r="B86" s="72"/>
    </row>
    <row r="87" spans="1:2" s="65" customFormat="1" ht="24">
      <c r="A87" s="66"/>
      <c r="B87" s="66"/>
    </row>
    <row r="88" spans="1:3" s="65" customFormat="1" ht="24">
      <c r="A88" s="107" t="s">
        <v>707</v>
      </c>
      <c r="B88" s="107"/>
      <c r="C88" s="107"/>
    </row>
    <row r="89" spans="1:3" s="65" customFormat="1" ht="24">
      <c r="A89" s="70">
        <v>1</v>
      </c>
      <c r="B89" s="105" t="s">
        <v>270</v>
      </c>
      <c r="C89" s="106"/>
    </row>
    <row r="90" spans="1:3" s="65" customFormat="1" ht="24">
      <c r="A90" s="70">
        <v>2</v>
      </c>
      <c r="B90" s="105" t="s">
        <v>326</v>
      </c>
      <c r="C90" s="106"/>
    </row>
    <row r="91" spans="1:3" s="65" customFormat="1" ht="24">
      <c r="A91" s="70">
        <v>3</v>
      </c>
      <c r="B91" s="105" t="s">
        <v>708</v>
      </c>
      <c r="C91" s="106"/>
    </row>
    <row r="92" spans="1:3" s="65" customFormat="1" ht="24">
      <c r="A92" s="70">
        <v>4</v>
      </c>
      <c r="B92" s="105" t="s">
        <v>709</v>
      </c>
      <c r="C92" s="106"/>
    </row>
    <row r="93" spans="1:2" s="65" customFormat="1" ht="24">
      <c r="A93" s="66"/>
      <c r="B93" s="66"/>
    </row>
    <row r="94" spans="1:2" s="65" customFormat="1" ht="24.75" customHeight="1">
      <c r="A94" s="107" t="s">
        <v>596</v>
      </c>
      <c r="B94" s="107"/>
    </row>
    <row r="95" spans="1:3" s="65" customFormat="1" ht="24">
      <c r="A95" s="70">
        <v>1</v>
      </c>
      <c r="B95" s="105" t="s">
        <v>710</v>
      </c>
      <c r="C95" s="106"/>
    </row>
    <row r="96" spans="1:3" s="65" customFormat="1" ht="24">
      <c r="A96" s="70">
        <v>2</v>
      </c>
      <c r="B96" s="105" t="s">
        <v>711</v>
      </c>
      <c r="C96" s="106"/>
    </row>
    <row r="97" spans="1:3" s="65" customFormat="1" ht="24">
      <c r="A97" s="70">
        <v>3</v>
      </c>
      <c r="B97" s="105" t="s">
        <v>712</v>
      </c>
      <c r="C97" s="106"/>
    </row>
    <row r="98" spans="1:2" s="65" customFormat="1" ht="24">
      <c r="A98" s="66"/>
      <c r="B98" s="66"/>
    </row>
    <row r="99" spans="1:2" s="65" customFormat="1" ht="24">
      <c r="A99" s="66"/>
      <c r="B99" s="66"/>
    </row>
    <row r="100" spans="1:2" s="65" customFormat="1" ht="24">
      <c r="A100" s="66"/>
      <c r="B100" s="66"/>
    </row>
    <row r="101" spans="1:2" s="65" customFormat="1" ht="24">
      <c r="A101" s="66"/>
      <c r="B101" s="66"/>
    </row>
    <row r="102" spans="1:2" s="65" customFormat="1" ht="24">
      <c r="A102" s="66"/>
      <c r="B102" s="66"/>
    </row>
    <row r="103" spans="1:2" s="65" customFormat="1" ht="24">
      <c r="A103" s="66"/>
      <c r="B103" s="66"/>
    </row>
    <row r="104" spans="1:2" s="65" customFormat="1" ht="24">
      <c r="A104" s="66"/>
      <c r="B104" s="66"/>
    </row>
    <row r="105" spans="1:2" s="65" customFormat="1" ht="24">
      <c r="A105" s="66"/>
      <c r="B105" s="66"/>
    </row>
    <row r="106" spans="1:2" s="65" customFormat="1" ht="24">
      <c r="A106" s="66"/>
      <c r="B106" s="66"/>
    </row>
    <row r="107" spans="1:2" s="65" customFormat="1" ht="24">
      <c r="A107" s="66"/>
      <c r="B107" s="66"/>
    </row>
    <row r="108" spans="1:2" s="65" customFormat="1" ht="24">
      <c r="A108" s="66"/>
      <c r="B108" s="66"/>
    </row>
    <row r="109" spans="1:2" s="65" customFormat="1" ht="24">
      <c r="A109" s="66"/>
      <c r="B109" s="66"/>
    </row>
    <row r="110" spans="1:2" s="65" customFormat="1" ht="24">
      <c r="A110" s="66"/>
      <c r="B110" s="66"/>
    </row>
    <row r="111" spans="1:2" s="65" customFormat="1" ht="24">
      <c r="A111" s="66"/>
      <c r="B111" s="66"/>
    </row>
    <row r="112" spans="1:2" s="65" customFormat="1" ht="24">
      <c r="A112" s="66"/>
      <c r="B112" s="66"/>
    </row>
    <row r="113" spans="1:2" s="65" customFormat="1" ht="24">
      <c r="A113" s="66"/>
      <c r="B113" s="66"/>
    </row>
    <row r="114" spans="1:2" s="65" customFormat="1" ht="24">
      <c r="A114" s="66"/>
      <c r="B114" s="66"/>
    </row>
    <row r="115" spans="1:2" s="65" customFormat="1" ht="24">
      <c r="A115" s="66"/>
      <c r="B115" s="66"/>
    </row>
    <row r="116" spans="1:2" s="65" customFormat="1" ht="24">
      <c r="A116" s="66"/>
      <c r="B116" s="66"/>
    </row>
    <row r="117" spans="1:2" s="65" customFormat="1" ht="24">
      <c r="A117" s="66"/>
      <c r="B117" s="66"/>
    </row>
    <row r="118" spans="1:2" s="65" customFormat="1" ht="24">
      <c r="A118" s="66"/>
      <c r="B118" s="66"/>
    </row>
    <row r="119" spans="1:2" s="65" customFormat="1" ht="24">
      <c r="A119" s="66"/>
      <c r="B119" s="66"/>
    </row>
    <row r="120" spans="1:2" s="65" customFormat="1" ht="24">
      <c r="A120" s="66"/>
      <c r="B120" s="66"/>
    </row>
    <row r="121" spans="1:2" s="65" customFormat="1" ht="24">
      <c r="A121" s="66"/>
      <c r="B121" s="66"/>
    </row>
    <row r="122" spans="1:2" s="65" customFormat="1" ht="24">
      <c r="A122" s="66"/>
      <c r="B122" s="66"/>
    </row>
    <row r="123" spans="1:2" s="65" customFormat="1" ht="24">
      <c r="A123" s="66"/>
      <c r="B123" s="66"/>
    </row>
    <row r="124" spans="1:2" s="65" customFormat="1" ht="24">
      <c r="A124" s="66"/>
      <c r="B124" s="66"/>
    </row>
    <row r="125" spans="1:2" s="65" customFormat="1" ht="24">
      <c r="A125" s="66"/>
      <c r="B125" s="66"/>
    </row>
    <row r="126" spans="1:2" s="65" customFormat="1" ht="24">
      <c r="A126" s="66"/>
      <c r="B126" s="66"/>
    </row>
    <row r="127" spans="1:2" s="65" customFormat="1" ht="24">
      <c r="A127" s="66"/>
      <c r="B127" s="66"/>
    </row>
    <row r="128" spans="1:2" s="65" customFormat="1" ht="24">
      <c r="A128" s="66"/>
      <c r="B128" s="66"/>
    </row>
    <row r="129" spans="1:2" s="65" customFormat="1" ht="24">
      <c r="A129" s="66"/>
      <c r="B129" s="66"/>
    </row>
    <row r="130" spans="1:2" s="65" customFormat="1" ht="24">
      <c r="A130" s="66"/>
      <c r="B130" s="66"/>
    </row>
    <row r="131" spans="1:2" s="65" customFormat="1" ht="24">
      <c r="A131" s="66"/>
      <c r="B131" s="66"/>
    </row>
    <row r="132" spans="1:2" s="65" customFormat="1" ht="24">
      <c r="A132" s="66"/>
      <c r="B132" s="66"/>
    </row>
    <row r="133" spans="1:2" s="65" customFormat="1" ht="24">
      <c r="A133" s="66"/>
      <c r="B133" s="66"/>
    </row>
    <row r="134" spans="1:2" s="65" customFormat="1" ht="24">
      <c r="A134" s="66"/>
      <c r="B134" s="66"/>
    </row>
    <row r="135" spans="1:2" s="65" customFormat="1" ht="24">
      <c r="A135" s="66"/>
      <c r="B135" s="66"/>
    </row>
    <row r="136" spans="1:2" s="65" customFormat="1" ht="24">
      <c r="A136" s="66"/>
      <c r="B136" s="66"/>
    </row>
    <row r="137" spans="1:2" s="65" customFormat="1" ht="24">
      <c r="A137" s="66"/>
      <c r="B137" s="66"/>
    </row>
    <row r="138" spans="1:2" s="65" customFormat="1" ht="24">
      <c r="A138" s="66"/>
      <c r="B138" s="66"/>
    </row>
    <row r="139" spans="1:2" s="65" customFormat="1" ht="24">
      <c r="A139" s="66"/>
      <c r="B139" s="66"/>
    </row>
    <row r="140" spans="1:2" s="65" customFormat="1" ht="24">
      <c r="A140" s="66"/>
      <c r="B140" s="66"/>
    </row>
    <row r="141" spans="1:2" s="65" customFormat="1" ht="24">
      <c r="A141" s="66"/>
      <c r="B141" s="66"/>
    </row>
    <row r="142" spans="1:2" s="65" customFormat="1" ht="24">
      <c r="A142" s="66"/>
      <c r="B142" s="66"/>
    </row>
    <row r="143" spans="1:2" s="65" customFormat="1" ht="24">
      <c r="A143" s="66"/>
      <c r="B143" s="66"/>
    </row>
    <row r="144" spans="1:2" s="65" customFormat="1" ht="24">
      <c r="A144" s="66"/>
      <c r="B144" s="66"/>
    </row>
    <row r="145" spans="1:2" s="65" customFormat="1" ht="24">
      <c r="A145" s="66"/>
      <c r="B145" s="66"/>
    </row>
    <row r="146" spans="1:2" s="65" customFormat="1" ht="24">
      <c r="A146" s="66"/>
      <c r="B146" s="66"/>
    </row>
    <row r="147" spans="1:2" s="65" customFormat="1" ht="24">
      <c r="A147" s="66"/>
      <c r="B147" s="66"/>
    </row>
    <row r="148" spans="1:2" s="65" customFormat="1" ht="24">
      <c r="A148" s="66"/>
      <c r="B148" s="66"/>
    </row>
    <row r="149" spans="1:2" s="65" customFormat="1" ht="24">
      <c r="A149" s="66"/>
      <c r="B149" s="66"/>
    </row>
    <row r="150" spans="1:2" s="65" customFormat="1" ht="24">
      <c r="A150" s="66"/>
      <c r="B150" s="66"/>
    </row>
    <row r="151" spans="1:2" s="65" customFormat="1" ht="24">
      <c r="A151" s="66"/>
      <c r="B151" s="66"/>
    </row>
    <row r="152" spans="1:2" s="65" customFormat="1" ht="24">
      <c r="A152" s="66"/>
      <c r="B152" s="66"/>
    </row>
    <row r="153" spans="1:2" s="65" customFormat="1" ht="24">
      <c r="A153" s="66"/>
      <c r="B153" s="66"/>
    </row>
  </sheetData>
  <sheetProtection/>
  <mergeCells count="17">
    <mergeCell ref="A42:C42"/>
    <mergeCell ref="A59:C59"/>
    <mergeCell ref="A75:B75"/>
    <mergeCell ref="A88:C88"/>
    <mergeCell ref="A1:D1"/>
    <mergeCell ref="A2:D2"/>
    <mergeCell ref="A4:B4"/>
    <mergeCell ref="A30:C30"/>
    <mergeCell ref="A16:C16"/>
    <mergeCell ref="B95:C95"/>
    <mergeCell ref="B96:C96"/>
    <mergeCell ref="B97:C97"/>
    <mergeCell ref="B89:C89"/>
    <mergeCell ref="B90:C90"/>
    <mergeCell ref="B91:C91"/>
    <mergeCell ref="B92:C92"/>
    <mergeCell ref="A94:B9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3" sqref="B13:D13"/>
    </sheetView>
  </sheetViews>
  <sheetFormatPr defaultColWidth="9.140625" defaultRowHeight="15"/>
  <cols>
    <col min="1" max="1" width="8.8515625" style="0" customWidth="1"/>
    <col min="2" max="2" width="12.7109375" style="0" bestFit="1" customWidth="1"/>
    <col min="3" max="3" width="18.140625" style="0" customWidth="1"/>
    <col min="4" max="4" width="24.7109375" style="0" customWidth="1"/>
    <col min="5" max="5" width="32.8515625" style="0" customWidth="1"/>
    <col min="6" max="6" width="32.421875" style="0" bestFit="1" customWidth="1"/>
  </cols>
  <sheetData>
    <row r="1" spans="1:6" s="77" customFormat="1" ht="15">
      <c r="A1" s="78" t="s">
        <v>1</v>
      </c>
      <c r="B1" s="78" t="s">
        <v>683</v>
      </c>
      <c r="C1" s="78" t="s">
        <v>682</v>
      </c>
      <c r="D1" s="78" t="s">
        <v>704</v>
      </c>
      <c r="E1" s="78" t="s">
        <v>595</v>
      </c>
      <c r="F1" s="23"/>
    </row>
    <row r="2" spans="1:5" ht="24">
      <c r="A2" s="70">
        <v>1</v>
      </c>
      <c r="B2" s="70" t="s">
        <v>684</v>
      </c>
      <c r="C2" s="70" t="s">
        <v>693</v>
      </c>
      <c r="D2" s="70" t="s">
        <v>429</v>
      </c>
      <c r="E2" s="70" t="s">
        <v>349</v>
      </c>
    </row>
    <row r="3" spans="1:5" ht="24">
      <c r="A3" s="70">
        <v>2</v>
      </c>
      <c r="B3" s="70" t="s">
        <v>685</v>
      </c>
      <c r="C3" s="70" t="s">
        <v>693</v>
      </c>
      <c r="D3" s="70" t="s">
        <v>264</v>
      </c>
      <c r="E3" s="70" t="s">
        <v>349</v>
      </c>
    </row>
    <row r="4" spans="1:5" ht="24">
      <c r="A4" s="70">
        <v>3</v>
      </c>
      <c r="B4" s="70" t="s">
        <v>686</v>
      </c>
      <c r="C4" s="70" t="s">
        <v>105</v>
      </c>
      <c r="D4" s="70" t="s">
        <v>698</v>
      </c>
      <c r="E4" s="70" t="s">
        <v>700</v>
      </c>
    </row>
    <row r="5" spans="1:5" ht="24">
      <c r="A5" s="70">
        <v>4</v>
      </c>
      <c r="B5" s="70" t="s">
        <v>687</v>
      </c>
      <c r="C5" s="70" t="s">
        <v>147</v>
      </c>
      <c r="D5" s="70" t="s">
        <v>697</v>
      </c>
      <c r="E5" s="70" t="s">
        <v>701</v>
      </c>
    </row>
    <row r="6" spans="1:5" ht="24">
      <c r="A6" s="70">
        <v>5</v>
      </c>
      <c r="B6" s="70" t="s">
        <v>688</v>
      </c>
      <c r="C6" s="70" t="s">
        <v>147</v>
      </c>
      <c r="D6" s="70" t="s">
        <v>697</v>
      </c>
      <c r="E6" s="70" t="s">
        <v>349</v>
      </c>
    </row>
    <row r="7" spans="1:5" ht="24">
      <c r="A7" s="70">
        <v>6</v>
      </c>
      <c r="B7" s="70" t="s">
        <v>689</v>
      </c>
      <c r="C7" s="70" t="s">
        <v>693</v>
      </c>
      <c r="D7" s="70" t="s">
        <v>429</v>
      </c>
      <c r="E7" s="70" t="s">
        <v>701</v>
      </c>
    </row>
    <row r="8" spans="1:5" ht="24">
      <c r="A8" s="70">
        <v>7</v>
      </c>
      <c r="B8" s="70" t="s">
        <v>690</v>
      </c>
      <c r="C8" s="70" t="s">
        <v>137</v>
      </c>
      <c r="D8" s="70" t="s">
        <v>697</v>
      </c>
      <c r="E8" s="70" t="s">
        <v>701</v>
      </c>
    </row>
    <row r="9" spans="1:5" ht="24">
      <c r="A9" s="70">
        <v>8</v>
      </c>
      <c r="B9" s="70" t="s">
        <v>691</v>
      </c>
      <c r="C9" s="70" t="s">
        <v>693</v>
      </c>
      <c r="D9" s="70" t="s">
        <v>697</v>
      </c>
      <c r="E9" s="70" t="s">
        <v>701</v>
      </c>
    </row>
    <row r="10" spans="1:5" ht="24">
      <c r="A10" s="70">
        <v>9</v>
      </c>
      <c r="B10" s="70" t="s">
        <v>692</v>
      </c>
      <c r="C10" s="70" t="s">
        <v>693</v>
      </c>
      <c r="D10" s="70" t="s">
        <v>697</v>
      </c>
      <c r="E10" s="70" t="s">
        <v>701</v>
      </c>
    </row>
    <row r="12" spans="1:3" ht="24">
      <c r="A12" s="107" t="s">
        <v>707</v>
      </c>
      <c r="B12" s="115"/>
      <c r="C12" s="115"/>
    </row>
    <row r="13" spans="1:4" ht="24">
      <c r="A13" s="69" t="s">
        <v>1</v>
      </c>
      <c r="B13" s="112" t="s">
        <v>713</v>
      </c>
      <c r="C13" s="113"/>
      <c r="D13" s="114"/>
    </row>
    <row r="14" spans="1:4" ht="24">
      <c r="A14" s="70">
        <v>1</v>
      </c>
      <c r="B14" s="111" t="s">
        <v>270</v>
      </c>
      <c r="C14" s="111"/>
      <c r="D14" s="111"/>
    </row>
    <row r="15" spans="1:4" ht="24">
      <c r="A15" s="70">
        <v>2</v>
      </c>
      <c r="B15" s="111" t="s">
        <v>326</v>
      </c>
      <c r="C15" s="111"/>
      <c r="D15" s="111"/>
    </row>
    <row r="16" spans="1:4" ht="24">
      <c r="A16" s="70">
        <v>3</v>
      </c>
      <c r="B16" s="111" t="s">
        <v>708</v>
      </c>
      <c r="C16" s="111"/>
      <c r="D16" s="111"/>
    </row>
    <row r="17" spans="1:4" ht="24">
      <c r="A17" s="70">
        <v>4</v>
      </c>
      <c r="B17" s="111" t="s">
        <v>709</v>
      </c>
      <c r="C17" s="111"/>
      <c r="D17" s="111"/>
    </row>
  </sheetData>
  <sheetProtection/>
  <mergeCells count="6">
    <mergeCell ref="B14:D14"/>
    <mergeCell ref="B15:D15"/>
    <mergeCell ref="B16:D16"/>
    <mergeCell ref="B17:D17"/>
    <mergeCell ref="B13:D13"/>
    <mergeCell ref="A12:C1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1">
      <selection activeCell="C53" sqref="C53"/>
    </sheetView>
  </sheetViews>
  <sheetFormatPr defaultColWidth="9.140625" defaultRowHeight="15"/>
  <cols>
    <col min="1" max="1" width="8.28125" style="0" customWidth="1"/>
    <col min="2" max="2" width="27.28125" style="0" customWidth="1"/>
    <col min="3" max="3" width="12.140625" style="0" customWidth="1"/>
    <col min="4" max="4" width="17.00390625" style="0" customWidth="1"/>
    <col min="5" max="5" width="19.28125" style="0" customWidth="1"/>
    <col min="6" max="6" width="19.57421875" style="0" customWidth="1"/>
    <col min="7" max="7" width="12.0039062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9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8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45">
      <c r="A5" s="12">
        <v>1</v>
      </c>
      <c r="B5" s="13" t="s">
        <v>7</v>
      </c>
      <c r="C5" s="12" t="s">
        <v>8</v>
      </c>
      <c r="D5" s="10" t="s">
        <v>10</v>
      </c>
      <c r="E5" s="10" t="s">
        <v>279</v>
      </c>
      <c r="F5" s="10" t="s">
        <v>280</v>
      </c>
      <c r="G5" s="10"/>
    </row>
    <row r="6" spans="1:7" ht="45">
      <c r="A6" s="12">
        <v>2</v>
      </c>
      <c r="B6" s="13" t="s">
        <v>13</v>
      </c>
      <c r="C6" s="12" t="s">
        <v>14</v>
      </c>
      <c r="D6" s="10" t="s">
        <v>15</v>
      </c>
      <c r="E6" s="10" t="s">
        <v>281</v>
      </c>
      <c r="F6" s="10" t="s">
        <v>280</v>
      </c>
      <c r="G6" s="10" t="s">
        <v>16</v>
      </c>
    </row>
    <row r="7" spans="1:7" ht="60">
      <c r="A7" s="12">
        <v>3</v>
      </c>
      <c r="B7" s="13" t="s">
        <v>17</v>
      </c>
      <c r="C7" s="12" t="s">
        <v>18</v>
      </c>
      <c r="D7" s="10" t="s">
        <v>23</v>
      </c>
      <c r="E7" s="10" t="s">
        <v>282</v>
      </c>
      <c r="F7" s="10" t="s">
        <v>283</v>
      </c>
      <c r="G7" s="10" t="s">
        <v>19</v>
      </c>
    </row>
    <row r="8" spans="1:7" ht="60">
      <c r="A8" s="12">
        <v>4</v>
      </c>
      <c r="B8" s="13" t="s">
        <v>20</v>
      </c>
      <c r="C8" s="12" t="s">
        <v>21</v>
      </c>
      <c r="D8" s="10" t="s">
        <v>22</v>
      </c>
      <c r="E8" s="10" t="s">
        <v>24</v>
      </c>
      <c r="F8" s="10" t="s">
        <v>25</v>
      </c>
      <c r="G8" s="10"/>
    </row>
    <row r="9" spans="1:7" ht="45">
      <c r="A9" s="12">
        <v>5</v>
      </c>
      <c r="B9" s="13" t="s">
        <v>26</v>
      </c>
      <c r="C9" s="12" t="s">
        <v>27</v>
      </c>
      <c r="D9" s="10" t="s">
        <v>28</v>
      </c>
      <c r="E9" s="10" t="s">
        <v>279</v>
      </c>
      <c r="F9" s="10" t="s">
        <v>280</v>
      </c>
      <c r="G9" s="10"/>
    </row>
    <row r="10" spans="1:7" ht="45">
      <c r="A10" s="12">
        <v>6</v>
      </c>
      <c r="B10" s="13" t="s">
        <v>29</v>
      </c>
      <c r="C10" s="12" t="s">
        <v>30</v>
      </c>
      <c r="D10" s="10" t="s">
        <v>31</v>
      </c>
      <c r="E10" s="10" t="s">
        <v>32</v>
      </c>
      <c r="F10" s="10" t="s">
        <v>33</v>
      </c>
      <c r="G10" s="10"/>
    </row>
    <row r="11" spans="1:7" ht="15">
      <c r="A11" s="3"/>
      <c r="B11" s="4"/>
      <c r="C11" s="3"/>
      <c r="D11" s="5"/>
      <c r="E11" s="5"/>
      <c r="F11" s="5"/>
      <c r="G11" s="6"/>
    </row>
    <row r="12" spans="1:7" ht="15">
      <c r="A12" s="3"/>
      <c r="B12" s="4"/>
      <c r="C12" s="3"/>
      <c r="D12" s="5"/>
      <c r="E12" s="5"/>
      <c r="F12" s="5"/>
      <c r="G12" s="6"/>
    </row>
    <row r="13" spans="1:7" ht="15">
      <c r="A13" s="3"/>
      <c r="B13" s="4"/>
      <c r="C13" s="3"/>
      <c r="D13" s="5"/>
      <c r="E13" s="5"/>
      <c r="F13" s="5"/>
      <c r="G13" s="6"/>
    </row>
    <row r="14" spans="1:7" ht="15">
      <c r="A14" s="3"/>
      <c r="B14" s="4"/>
      <c r="C14" s="3"/>
      <c r="D14" s="5"/>
      <c r="E14" s="5"/>
      <c r="F14" s="5"/>
      <c r="G14" s="6"/>
    </row>
    <row r="15" spans="1:7" ht="15">
      <c r="A15" s="3"/>
      <c r="B15" s="4"/>
      <c r="C15" s="3"/>
      <c r="D15" s="5"/>
      <c r="E15" s="5"/>
      <c r="F15" s="5"/>
      <c r="G15" s="6"/>
    </row>
    <row r="16" spans="1:7" ht="15">
      <c r="A16" s="3"/>
      <c r="B16" s="4"/>
      <c r="C16" s="3"/>
      <c r="D16" s="5"/>
      <c r="E16" s="5"/>
      <c r="F16" s="5"/>
      <c r="G16" s="6"/>
    </row>
    <row r="17" spans="1:7" ht="15">
      <c r="A17" s="3"/>
      <c r="B17" s="4"/>
      <c r="C17" s="3"/>
      <c r="D17" s="5"/>
      <c r="E17" s="5"/>
      <c r="F17" s="5"/>
      <c r="G17" s="6"/>
    </row>
    <row r="18" spans="1:7" ht="15">
      <c r="A18" s="48"/>
      <c r="B18" s="49"/>
      <c r="C18" s="48"/>
      <c r="D18" s="50"/>
      <c r="E18" s="50"/>
      <c r="F18" s="50"/>
      <c r="G18" s="51"/>
    </row>
    <row r="19" spans="1:7" ht="15">
      <c r="A19" s="48"/>
      <c r="B19" s="49"/>
      <c r="C19" s="48"/>
      <c r="D19" s="50"/>
      <c r="E19" s="50"/>
      <c r="F19" s="50"/>
      <c r="G19" s="51"/>
    </row>
    <row r="20" spans="1:7" ht="15">
      <c r="A20" s="48"/>
      <c r="B20" s="49"/>
      <c r="C20" s="48"/>
      <c r="D20" s="50"/>
      <c r="E20" s="50"/>
      <c r="F20" s="50"/>
      <c r="G20" s="51"/>
    </row>
    <row r="21" spans="1:7" ht="35.25" customHeight="1">
      <c r="A21" s="88" t="s">
        <v>0</v>
      </c>
      <c r="B21" s="88"/>
      <c r="C21" s="88"/>
      <c r="D21" s="88"/>
      <c r="E21" s="63"/>
      <c r="F21" s="63"/>
      <c r="G21" s="63"/>
    </row>
    <row r="22" spans="1:7" ht="32.25" customHeight="1">
      <c r="A22" s="88" t="s">
        <v>9</v>
      </c>
      <c r="B22" s="88"/>
      <c r="C22" s="88"/>
      <c r="D22" s="88"/>
      <c r="E22" s="63"/>
      <c r="F22" s="63"/>
      <c r="G22" s="63"/>
    </row>
    <row r="23" spans="1:7" ht="15">
      <c r="A23" s="57"/>
      <c r="B23" s="20"/>
      <c r="C23" s="20"/>
      <c r="D23" s="20"/>
      <c r="E23" s="57"/>
      <c r="F23" s="57"/>
      <c r="G23" s="57"/>
    </row>
    <row r="24" spans="1:4" ht="15">
      <c r="A24" s="42" t="s">
        <v>608</v>
      </c>
      <c r="B24" s="42" t="s">
        <v>4</v>
      </c>
      <c r="C24" s="42" t="s">
        <v>598</v>
      </c>
      <c r="D24" s="44" t="s">
        <v>599</v>
      </c>
    </row>
    <row r="25" spans="1:4" ht="15">
      <c r="A25" s="41">
        <v>1</v>
      </c>
      <c r="B25" s="34" t="s">
        <v>28</v>
      </c>
      <c r="C25" s="41">
        <v>4</v>
      </c>
      <c r="D25" s="47">
        <f>C25*100/12</f>
        <v>33.333333333333336</v>
      </c>
    </row>
    <row r="26" spans="1:4" ht="15">
      <c r="A26" s="41">
        <v>2</v>
      </c>
      <c r="B26" s="34" t="s">
        <v>58</v>
      </c>
      <c r="C26" s="41">
        <v>3</v>
      </c>
      <c r="D26" s="47">
        <f>C26*100/12</f>
        <v>25</v>
      </c>
    </row>
    <row r="27" spans="1:4" ht="15">
      <c r="A27" s="41">
        <v>3</v>
      </c>
      <c r="B27" s="34" t="s">
        <v>31</v>
      </c>
      <c r="C27" s="41">
        <v>2</v>
      </c>
      <c r="D27" s="47">
        <f>C27*100/12</f>
        <v>16.666666666666668</v>
      </c>
    </row>
    <row r="28" spans="1:4" ht="15">
      <c r="A28" s="41">
        <v>4</v>
      </c>
      <c r="B28" s="34" t="s">
        <v>40</v>
      </c>
      <c r="C28" s="41">
        <v>2</v>
      </c>
      <c r="D28" s="47">
        <f>C28*100/12</f>
        <v>16.666666666666668</v>
      </c>
    </row>
    <row r="29" spans="1:4" ht="15">
      <c r="A29" s="41">
        <v>5</v>
      </c>
      <c r="B29" s="34" t="s">
        <v>137</v>
      </c>
      <c r="C29" s="41">
        <v>1</v>
      </c>
      <c r="D29" s="47">
        <f>C29*100/12</f>
        <v>8.333333333333334</v>
      </c>
    </row>
    <row r="30" spans="2:4" ht="15">
      <c r="B30" s="46" t="s">
        <v>600</v>
      </c>
      <c r="C30" s="41">
        <f>SUM(C25:C29)</f>
        <v>12</v>
      </c>
      <c r="D30" s="47">
        <f>SUM(D18:D29)</f>
        <v>100</v>
      </c>
    </row>
    <row r="31" spans="2:7" ht="15">
      <c r="B31" s="52"/>
      <c r="C31" s="53"/>
      <c r="D31" s="54"/>
      <c r="E31" s="51"/>
      <c r="F31" s="53"/>
      <c r="G31" s="54"/>
    </row>
    <row r="32" spans="1:4" ht="15">
      <c r="A32" s="44" t="s">
        <v>608</v>
      </c>
      <c r="B32" s="42" t="s">
        <v>594</v>
      </c>
      <c r="C32" s="42" t="s">
        <v>598</v>
      </c>
      <c r="D32" s="42" t="s">
        <v>599</v>
      </c>
    </row>
    <row r="33" spans="1:4" ht="15">
      <c r="A33" s="41">
        <v>1</v>
      </c>
      <c r="B33" s="34" t="s">
        <v>264</v>
      </c>
      <c r="C33" s="41">
        <v>4</v>
      </c>
      <c r="D33" s="47">
        <f>C33*100/8</f>
        <v>50</v>
      </c>
    </row>
    <row r="34" spans="1:4" ht="15">
      <c r="A34" s="41">
        <v>2</v>
      </c>
      <c r="B34" s="6" t="s">
        <v>601</v>
      </c>
      <c r="C34" s="41">
        <v>1</v>
      </c>
      <c r="D34" s="47">
        <f>C34*100/8</f>
        <v>12.5</v>
      </c>
    </row>
    <row r="35" spans="1:4" ht="15">
      <c r="A35" s="41">
        <v>3</v>
      </c>
      <c r="B35" s="34" t="s">
        <v>587</v>
      </c>
      <c r="C35" s="41">
        <v>1</v>
      </c>
      <c r="D35" s="47">
        <f>C35*100/8</f>
        <v>12.5</v>
      </c>
    </row>
    <row r="36" spans="1:4" ht="30">
      <c r="A36" s="41">
        <v>4</v>
      </c>
      <c r="B36" s="6" t="s">
        <v>24</v>
      </c>
      <c r="C36" s="41">
        <v>1</v>
      </c>
      <c r="D36" s="47">
        <f>C36*100/8</f>
        <v>12.5</v>
      </c>
    </row>
    <row r="37" spans="1:4" ht="15">
      <c r="A37" s="41">
        <v>5</v>
      </c>
      <c r="B37" s="6" t="s">
        <v>602</v>
      </c>
      <c r="C37" s="41">
        <v>1</v>
      </c>
      <c r="D37" s="47">
        <f>C37*100/8</f>
        <v>12.5</v>
      </c>
    </row>
    <row r="38" spans="2:4" ht="15">
      <c r="B38" s="46" t="s">
        <v>600</v>
      </c>
      <c r="C38" s="41">
        <f>SUM(C33:C37)</f>
        <v>8</v>
      </c>
      <c r="D38" s="47">
        <f>SUM(D33:D37)</f>
        <v>100</v>
      </c>
    </row>
    <row r="40" spans="1:4" ht="15">
      <c r="A40" s="42" t="s">
        <v>608</v>
      </c>
      <c r="B40" s="42" t="s">
        <v>595</v>
      </c>
      <c r="C40" s="42" t="s">
        <v>598</v>
      </c>
      <c r="D40" s="42" t="s">
        <v>599</v>
      </c>
    </row>
    <row r="41" spans="1:4" ht="15">
      <c r="A41" s="41">
        <v>1</v>
      </c>
      <c r="B41" s="43" t="s">
        <v>603</v>
      </c>
      <c r="C41" s="41">
        <v>4</v>
      </c>
      <c r="D41" s="47">
        <f>C41*100/11</f>
        <v>36.36363636363637</v>
      </c>
    </row>
    <row r="42" spans="1:4" ht="15">
      <c r="A42" s="41">
        <v>2</v>
      </c>
      <c r="B42" s="43" t="s">
        <v>592</v>
      </c>
      <c r="C42" s="41">
        <v>4</v>
      </c>
      <c r="D42" s="47">
        <f>C42*100/11</f>
        <v>36.36363636363637</v>
      </c>
    </row>
    <row r="43" spans="1:4" ht="15">
      <c r="A43" s="41">
        <v>3</v>
      </c>
      <c r="B43" s="43" t="s">
        <v>604</v>
      </c>
      <c r="C43" s="41">
        <v>1</v>
      </c>
      <c r="D43" s="47">
        <f>C43*100/11</f>
        <v>9.090909090909092</v>
      </c>
    </row>
    <row r="44" spans="1:4" ht="30">
      <c r="A44" s="41">
        <v>4</v>
      </c>
      <c r="B44" s="56" t="s">
        <v>605</v>
      </c>
      <c r="C44" s="41">
        <v>1</v>
      </c>
      <c r="D44" s="47">
        <f>C44*100/11</f>
        <v>9.090909090909092</v>
      </c>
    </row>
    <row r="45" spans="1:4" ht="15">
      <c r="A45" s="41">
        <v>5</v>
      </c>
      <c r="B45" s="43" t="s">
        <v>606</v>
      </c>
      <c r="C45" s="41">
        <v>1</v>
      </c>
      <c r="D45" s="47">
        <f>C45*100/11</f>
        <v>9.090909090909092</v>
      </c>
    </row>
    <row r="46" spans="2:4" ht="15">
      <c r="B46" s="46" t="s">
        <v>600</v>
      </c>
      <c r="C46" s="41">
        <f>SUM(C41:C45)</f>
        <v>11</v>
      </c>
      <c r="D46" s="41">
        <f>SUM(D41:D45)</f>
        <v>100.00000000000001</v>
      </c>
    </row>
    <row r="48" spans="1:4" ht="15">
      <c r="A48" s="83" t="s">
        <v>596</v>
      </c>
      <c r="B48" s="83"/>
      <c r="C48" s="83"/>
      <c r="D48" s="83"/>
    </row>
    <row r="49" spans="1:4" ht="15">
      <c r="A49" s="89" t="s">
        <v>607</v>
      </c>
      <c r="B49" s="90"/>
      <c r="C49" s="90"/>
      <c r="D49" s="91"/>
    </row>
  </sheetData>
  <sheetProtection/>
  <mergeCells count="6">
    <mergeCell ref="A1:G1"/>
    <mergeCell ref="A2:G2"/>
    <mergeCell ref="A21:D21"/>
    <mergeCell ref="A22:D22"/>
    <mergeCell ref="A48:D48"/>
    <mergeCell ref="A49:D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67">
      <selection activeCell="E79" sqref="E79"/>
    </sheetView>
  </sheetViews>
  <sheetFormatPr defaultColWidth="9.140625" defaultRowHeight="15"/>
  <cols>
    <col min="1" max="1" width="9.00390625" style="0" customWidth="1"/>
    <col min="2" max="2" width="28.28125" style="0" customWidth="1"/>
    <col min="3" max="3" width="10.140625" style="0" customWidth="1"/>
    <col min="4" max="4" width="18.421875" style="0" customWidth="1"/>
    <col min="5" max="5" width="19.421875" style="0" customWidth="1"/>
    <col min="6" max="6" width="20.57421875" style="0" customWidth="1"/>
    <col min="7" max="7" width="15.7109375" style="0" customWidth="1"/>
  </cols>
  <sheetData>
    <row r="1" spans="1:7" ht="15">
      <c r="A1" s="79" t="s">
        <v>0</v>
      </c>
      <c r="B1" s="80"/>
      <c r="C1" s="80"/>
      <c r="D1" s="80"/>
      <c r="E1" s="80"/>
      <c r="F1" s="80"/>
      <c r="G1" s="81"/>
    </row>
    <row r="2" spans="1:7" ht="15">
      <c r="A2" s="79" t="s">
        <v>97</v>
      </c>
      <c r="B2" s="80"/>
      <c r="C2" s="80"/>
      <c r="D2" s="80"/>
      <c r="E2" s="80"/>
      <c r="F2" s="80"/>
      <c r="G2" s="81"/>
    </row>
    <row r="3" spans="1:7" ht="15">
      <c r="A3" s="14"/>
      <c r="B3" s="15"/>
      <c r="C3" s="15"/>
      <c r="D3" s="15"/>
      <c r="E3" s="15"/>
      <c r="F3" s="15"/>
      <c r="G3" s="16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60">
      <c r="A5" s="12">
        <v>1</v>
      </c>
      <c r="B5" s="13" t="s">
        <v>98</v>
      </c>
      <c r="C5" s="12" t="s">
        <v>99</v>
      </c>
      <c r="D5" s="10" t="s">
        <v>100</v>
      </c>
      <c r="E5" s="10" t="s">
        <v>101</v>
      </c>
      <c r="F5" s="10" t="s">
        <v>102</v>
      </c>
      <c r="G5" s="10"/>
    </row>
    <row r="6" spans="1:7" ht="45">
      <c r="A6" s="12">
        <v>2</v>
      </c>
      <c r="B6" s="13" t="s">
        <v>103</v>
      </c>
      <c r="C6" s="12" t="s">
        <v>104</v>
      </c>
      <c r="D6" s="10" t="s">
        <v>105</v>
      </c>
      <c r="E6" s="10" t="s">
        <v>278</v>
      </c>
      <c r="F6" s="10" t="s">
        <v>106</v>
      </c>
      <c r="G6" s="10"/>
    </row>
    <row r="7" spans="1:7" ht="90">
      <c r="A7" s="12">
        <v>3</v>
      </c>
      <c r="B7" s="13" t="s">
        <v>107</v>
      </c>
      <c r="C7" s="12" t="s">
        <v>108</v>
      </c>
      <c r="D7" s="10" t="s">
        <v>109</v>
      </c>
      <c r="E7" s="10"/>
      <c r="F7" s="10"/>
      <c r="G7" s="10" t="s">
        <v>110</v>
      </c>
    </row>
    <row r="8" spans="1:7" ht="30">
      <c r="A8" s="12">
        <v>4</v>
      </c>
      <c r="B8" s="13" t="s">
        <v>111</v>
      </c>
      <c r="C8" s="12" t="s">
        <v>112</v>
      </c>
      <c r="D8" s="10" t="s">
        <v>40</v>
      </c>
      <c r="E8" s="10" t="s">
        <v>113</v>
      </c>
      <c r="F8" s="10" t="s">
        <v>114</v>
      </c>
      <c r="G8" s="10" t="s">
        <v>115</v>
      </c>
    </row>
    <row r="9" spans="1:7" ht="45">
      <c r="A9" s="12">
        <v>5</v>
      </c>
      <c r="B9" s="13" t="s">
        <v>116</v>
      </c>
      <c r="C9" s="12" t="s">
        <v>117</v>
      </c>
      <c r="D9" s="10" t="s">
        <v>118</v>
      </c>
      <c r="E9" s="10" t="s">
        <v>119</v>
      </c>
      <c r="F9" s="10" t="s">
        <v>120</v>
      </c>
      <c r="G9" s="10"/>
    </row>
    <row r="10" spans="1:7" ht="45">
      <c r="A10" s="12">
        <v>6</v>
      </c>
      <c r="B10" s="13" t="s">
        <v>121</v>
      </c>
      <c r="C10" s="12" t="s">
        <v>122</v>
      </c>
      <c r="D10" s="10" t="s">
        <v>105</v>
      </c>
      <c r="E10" s="10" t="s">
        <v>123</v>
      </c>
      <c r="F10" s="10" t="s">
        <v>124</v>
      </c>
      <c r="G10" s="10"/>
    </row>
    <row r="11" spans="1:7" ht="45">
      <c r="A11" s="12">
        <v>7</v>
      </c>
      <c r="B11" s="13" t="s">
        <v>125</v>
      </c>
      <c r="C11" s="12">
        <v>69</v>
      </c>
      <c r="D11" s="10" t="s">
        <v>126</v>
      </c>
      <c r="E11" s="10"/>
      <c r="F11" s="10" t="s">
        <v>127</v>
      </c>
      <c r="G11" s="10"/>
    </row>
    <row r="12" spans="1:7" ht="90">
      <c r="A12" s="12">
        <v>8</v>
      </c>
      <c r="B12" s="13" t="s">
        <v>128</v>
      </c>
      <c r="C12" s="12" t="s">
        <v>129</v>
      </c>
      <c r="D12" s="10" t="s">
        <v>130</v>
      </c>
      <c r="E12" s="10"/>
      <c r="F12" s="10"/>
      <c r="G12" s="10" t="s">
        <v>131</v>
      </c>
    </row>
    <row r="13" spans="1:7" ht="30">
      <c r="A13" s="12">
        <v>9</v>
      </c>
      <c r="B13" s="13" t="s">
        <v>132</v>
      </c>
      <c r="C13" s="12" t="s">
        <v>133</v>
      </c>
      <c r="D13" s="10" t="s">
        <v>58</v>
      </c>
      <c r="E13" s="10" t="s">
        <v>134</v>
      </c>
      <c r="F13" s="10"/>
      <c r="G13" s="10"/>
    </row>
    <row r="14" spans="1:7" ht="15">
      <c r="A14" s="12">
        <v>10</v>
      </c>
      <c r="B14" s="13" t="s">
        <v>135</v>
      </c>
      <c r="C14" s="12" t="s">
        <v>136</v>
      </c>
      <c r="D14" s="10" t="s">
        <v>137</v>
      </c>
      <c r="E14" s="10" t="s">
        <v>144</v>
      </c>
      <c r="F14" s="10"/>
      <c r="G14" s="10"/>
    </row>
    <row r="15" spans="1:7" ht="15">
      <c r="A15" s="12">
        <v>11</v>
      </c>
      <c r="B15" s="13" t="s">
        <v>138</v>
      </c>
      <c r="C15" s="12" t="s">
        <v>139</v>
      </c>
      <c r="D15" s="10" t="s">
        <v>137</v>
      </c>
      <c r="E15" s="10" t="s">
        <v>144</v>
      </c>
      <c r="F15" s="10"/>
      <c r="G15" s="10"/>
    </row>
    <row r="16" spans="1:7" ht="30">
      <c r="A16" s="12">
        <v>12</v>
      </c>
      <c r="B16" s="13" t="s">
        <v>140</v>
      </c>
      <c r="C16" s="12" t="s">
        <v>141</v>
      </c>
      <c r="D16" s="10" t="s">
        <v>142</v>
      </c>
      <c r="E16" s="10" t="s">
        <v>41</v>
      </c>
      <c r="F16" s="10"/>
      <c r="G16" s="10"/>
    </row>
    <row r="17" spans="1:7" ht="15">
      <c r="A17" s="12">
        <v>13</v>
      </c>
      <c r="B17" s="13" t="s">
        <v>143</v>
      </c>
      <c r="C17" s="12"/>
      <c r="D17" s="10" t="s">
        <v>31</v>
      </c>
      <c r="E17" s="10"/>
      <c r="F17" s="10"/>
      <c r="G17" s="10"/>
    </row>
    <row r="18" spans="1:7" ht="15">
      <c r="A18" s="30"/>
      <c r="B18" s="36"/>
      <c r="C18" s="30"/>
      <c r="D18" s="31"/>
      <c r="E18" s="31"/>
      <c r="F18" s="31"/>
      <c r="G18" s="31"/>
    </row>
    <row r="19" spans="1:7" ht="15">
      <c r="A19" s="30"/>
      <c r="B19" s="36"/>
      <c r="C19" s="30"/>
      <c r="D19" s="31"/>
      <c r="E19" s="31"/>
      <c r="F19" s="31"/>
      <c r="G19" s="31"/>
    </row>
    <row r="20" spans="1:7" ht="15">
      <c r="A20" s="30"/>
      <c r="B20" s="36"/>
      <c r="C20" s="30"/>
      <c r="D20" s="31"/>
      <c r="E20" s="31"/>
      <c r="F20" s="31"/>
      <c r="G20" s="31"/>
    </row>
    <row r="45" spans="1:7" ht="34.5" customHeight="1">
      <c r="A45" s="92" t="s">
        <v>0</v>
      </c>
      <c r="B45" s="93"/>
      <c r="C45" s="93"/>
      <c r="D45" s="94"/>
      <c r="E45" s="15"/>
      <c r="F45" s="15"/>
      <c r="G45" s="15"/>
    </row>
    <row r="46" spans="1:7" ht="30" customHeight="1">
      <c r="A46" s="92" t="s">
        <v>97</v>
      </c>
      <c r="B46" s="93"/>
      <c r="C46" s="93"/>
      <c r="D46" s="94"/>
      <c r="E46" s="15"/>
      <c r="F46" s="15"/>
      <c r="G46" s="15"/>
    </row>
    <row r="48" spans="1:4" ht="15">
      <c r="A48" s="42" t="s">
        <v>608</v>
      </c>
      <c r="B48" s="42" t="s">
        <v>4</v>
      </c>
      <c r="C48" s="42" t="s">
        <v>598</v>
      </c>
      <c r="D48" s="44" t="s">
        <v>599</v>
      </c>
    </row>
    <row r="49" spans="1:4" ht="15">
      <c r="A49" s="41">
        <v>1</v>
      </c>
      <c r="B49" s="34" t="s">
        <v>105</v>
      </c>
      <c r="C49" s="41">
        <v>5</v>
      </c>
      <c r="D49" s="47">
        <f>C49*100/19</f>
        <v>26.31578947368421</v>
      </c>
    </row>
    <row r="50" spans="1:4" ht="15">
      <c r="A50" s="41">
        <v>2</v>
      </c>
      <c r="B50" s="34" t="s">
        <v>40</v>
      </c>
      <c r="C50" s="41">
        <v>2</v>
      </c>
      <c r="D50" s="47">
        <f aca="true" t="shared" si="0" ref="D50:D61">C50*100/19</f>
        <v>10.526315789473685</v>
      </c>
    </row>
    <row r="51" spans="1:4" ht="15">
      <c r="A51" s="41">
        <v>3</v>
      </c>
      <c r="B51" s="34" t="s">
        <v>137</v>
      </c>
      <c r="C51" s="41">
        <v>2</v>
      </c>
      <c r="D51" s="47">
        <f t="shared" si="0"/>
        <v>10.526315789473685</v>
      </c>
    </row>
    <row r="52" spans="1:4" ht="15">
      <c r="A52" s="41">
        <v>4</v>
      </c>
      <c r="B52" s="34" t="s">
        <v>90</v>
      </c>
      <c r="C52" s="41">
        <v>1</v>
      </c>
      <c r="D52" s="47">
        <f t="shared" si="0"/>
        <v>5.2631578947368425</v>
      </c>
    </row>
    <row r="53" spans="1:4" ht="15">
      <c r="A53" s="41">
        <v>5</v>
      </c>
      <c r="B53" s="34" t="s">
        <v>460</v>
      </c>
      <c r="C53" s="41">
        <v>1</v>
      </c>
      <c r="D53" s="47">
        <f t="shared" si="0"/>
        <v>5.2631578947368425</v>
      </c>
    </row>
    <row r="54" spans="1:4" ht="15">
      <c r="A54" s="41">
        <v>6</v>
      </c>
      <c r="B54" s="34" t="s">
        <v>609</v>
      </c>
      <c r="C54" s="41">
        <v>1</v>
      </c>
      <c r="D54" s="47">
        <f t="shared" si="0"/>
        <v>5.2631578947368425</v>
      </c>
    </row>
    <row r="55" spans="1:4" ht="15">
      <c r="A55" s="41">
        <v>7</v>
      </c>
      <c r="B55" s="34" t="s">
        <v>610</v>
      </c>
      <c r="C55" s="41">
        <v>1</v>
      </c>
      <c r="D55" s="47">
        <f t="shared" si="0"/>
        <v>5.2631578947368425</v>
      </c>
    </row>
    <row r="56" spans="1:4" ht="15">
      <c r="A56" s="41">
        <v>8</v>
      </c>
      <c r="B56" s="34" t="s">
        <v>74</v>
      </c>
      <c r="C56" s="41">
        <v>1</v>
      </c>
      <c r="D56" s="47">
        <f t="shared" si="0"/>
        <v>5.2631578947368425</v>
      </c>
    </row>
    <row r="57" spans="1:7" ht="15">
      <c r="A57" s="41">
        <v>9</v>
      </c>
      <c r="B57" s="34" t="s">
        <v>611</v>
      </c>
      <c r="C57" s="41">
        <v>1</v>
      </c>
      <c r="D57" s="47">
        <f t="shared" si="0"/>
        <v>5.2631578947368425</v>
      </c>
      <c r="E57" s="55"/>
      <c r="F57" s="53"/>
      <c r="G57" s="54"/>
    </row>
    <row r="58" spans="1:4" ht="15">
      <c r="A58" s="41">
        <v>10</v>
      </c>
      <c r="B58" s="34" t="s">
        <v>130</v>
      </c>
      <c r="C58" s="41">
        <v>1</v>
      </c>
      <c r="D58" s="47">
        <f t="shared" si="0"/>
        <v>5.2631578947368425</v>
      </c>
    </row>
    <row r="59" spans="1:4" ht="15">
      <c r="A59" s="41">
        <v>11</v>
      </c>
      <c r="B59" s="34" t="s">
        <v>58</v>
      </c>
      <c r="C59" s="41">
        <v>1</v>
      </c>
      <c r="D59" s="47">
        <f t="shared" si="0"/>
        <v>5.2631578947368425</v>
      </c>
    </row>
    <row r="60" spans="1:5" ht="15">
      <c r="A60" s="41">
        <v>12</v>
      </c>
      <c r="B60" s="34" t="s">
        <v>612</v>
      </c>
      <c r="C60" s="41">
        <v>1</v>
      </c>
      <c r="D60" s="47">
        <f t="shared" si="0"/>
        <v>5.2631578947368425</v>
      </c>
      <c r="E60" s="45"/>
    </row>
    <row r="61" spans="1:4" ht="15">
      <c r="A61" s="41">
        <v>13</v>
      </c>
      <c r="B61" s="34" t="s">
        <v>31</v>
      </c>
      <c r="C61" s="41">
        <v>1</v>
      </c>
      <c r="D61" s="47">
        <f t="shared" si="0"/>
        <v>5.2631578947368425</v>
      </c>
    </row>
    <row r="62" spans="1:4" ht="15">
      <c r="A62" s="53"/>
      <c r="B62" s="46" t="s">
        <v>600</v>
      </c>
      <c r="C62" s="41">
        <f>SUM(C49:C61)</f>
        <v>19</v>
      </c>
      <c r="D62" s="47">
        <f>SUM(D49:D61)</f>
        <v>100.00000000000003</v>
      </c>
    </row>
    <row r="64" spans="1:4" ht="15">
      <c r="A64" s="44" t="s">
        <v>608</v>
      </c>
      <c r="B64" s="42" t="s">
        <v>594</v>
      </c>
      <c r="C64" s="42" t="s">
        <v>598</v>
      </c>
      <c r="D64" s="42" t="s">
        <v>599</v>
      </c>
    </row>
    <row r="65" spans="1:4" ht="15">
      <c r="A65" s="41">
        <v>1</v>
      </c>
      <c r="B65" s="34" t="s">
        <v>591</v>
      </c>
      <c r="C65" s="41">
        <v>3</v>
      </c>
      <c r="D65" s="47">
        <f>C65*100/13</f>
        <v>23.076923076923077</v>
      </c>
    </row>
    <row r="66" spans="1:4" ht="15">
      <c r="A66" s="41">
        <v>2</v>
      </c>
      <c r="B66" s="6" t="s">
        <v>41</v>
      </c>
      <c r="C66" s="41">
        <v>3</v>
      </c>
      <c r="D66" s="47">
        <f aca="true" t="shared" si="1" ref="D66:D71">C66*100/13</f>
        <v>23.076923076923077</v>
      </c>
    </row>
    <row r="67" spans="1:4" ht="15">
      <c r="A67" s="41">
        <v>3</v>
      </c>
      <c r="B67" s="34" t="s">
        <v>587</v>
      </c>
      <c r="C67" s="41">
        <v>2</v>
      </c>
      <c r="D67" s="47">
        <f t="shared" si="1"/>
        <v>15.384615384615385</v>
      </c>
    </row>
    <row r="68" spans="1:4" ht="15">
      <c r="A68" s="41">
        <v>4</v>
      </c>
      <c r="B68" s="6" t="s">
        <v>601</v>
      </c>
      <c r="C68" s="41">
        <v>2</v>
      </c>
      <c r="D68" s="47">
        <f t="shared" si="1"/>
        <v>15.384615384615385</v>
      </c>
    </row>
    <row r="69" spans="1:4" ht="15">
      <c r="A69" s="41">
        <v>5</v>
      </c>
      <c r="B69" s="34" t="s">
        <v>264</v>
      </c>
      <c r="C69" s="41">
        <v>1</v>
      </c>
      <c r="D69" s="47">
        <f t="shared" si="1"/>
        <v>7.6923076923076925</v>
      </c>
    </row>
    <row r="70" spans="1:4" ht="15">
      <c r="A70" s="41">
        <v>6</v>
      </c>
      <c r="B70" s="34" t="s">
        <v>613</v>
      </c>
      <c r="C70" s="41">
        <v>1</v>
      </c>
      <c r="D70" s="47">
        <f t="shared" si="1"/>
        <v>7.6923076923076925</v>
      </c>
    </row>
    <row r="71" spans="1:4" ht="15">
      <c r="A71" s="41">
        <v>7</v>
      </c>
      <c r="B71" s="34" t="s">
        <v>614</v>
      </c>
      <c r="C71" s="41">
        <v>1</v>
      </c>
      <c r="D71" s="47">
        <f t="shared" si="1"/>
        <v>7.6923076923076925</v>
      </c>
    </row>
    <row r="72" spans="2:4" ht="15">
      <c r="B72" s="46" t="s">
        <v>600</v>
      </c>
      <c r="C72" s="41">
        <f>SUM(C65:C71)</f>
        <v>13</v>
      </c>
      <c r="D72" s="47">
        <f>SUM(D64:D71)</f>
        <v>100</v>
      </c>
    </row>
    <row r="74" spans="1:4" ht="15">
      <c r="A74" s="42" t="s">
        <v>608</v>
      </c>
      <c r="B74" s="42" t="s">
        <v>595</v>
      </c>
      <c r="C74" s="42" t="s">
        <v>598</v>
      </c>
      <c r="D74" s="42" t="s">
        <v>599</v>
      </c>
    </row>
    <row r="75" spans="1:4" ht="16.5" customHeight="1">
      <c r="A75" s="12">
        <v>1</v>
      </c>
      <c r="B75" s="58" t="s">
        <v>593</v>
      </c>
      <c r="C75" s="12">
        <v>3</v>
      </c>
      <c r="D75" s="28">
        <f>C75*100/7</f>
        <v>42.857142857142854</v>
      </c>
    </row>
    <row r="76" spans="1:4" ht="15">
      <c r="A76" s="12">
        <v>2</v>
      </c>
      <c r="B76" s="58" t="s">
        <v>75</v>
      </c>
      <c r="C76" s="12">
        <v>2</v>
      </c>
      <c r="D76" s="28">
        <f>C76*100/7</f>
        <v>28.571428571428573</v>
      </c>
    </row>
    <row r="77" spans="1:4" ht="15">
      <c r="A77" s="12">
        <v>3</v>
      </c>
      <c r="B77" s="58" t="s">
        <v>615</v>
      </c>
      <c r="C77" s="12">
        <v>1</v>
      </c>
      <c r="D77" s="28">
        <f>C77*100/7</f>
        <v>14.285714285714286</v>
      </c>
    </row>
    <row r="78" spans="1:4" ht="15">
      <c r="A78" s="12">
        <v>4</v>
      </c>
      <c r="B78" s="58" t="s">
        <v>616</v>
      </c>
      <c r="C78" s="12">
        <v>1</v>
      </c>
      <c r="D78" s="28">
        <f>C78*100/7</f>
        <v>14.285714285714286</v>
      </c>
    </row>
    <row r="79" spans="1:4" ht="15">
      <c r="A79" s="30"/>
      <c r="B79" s="59" t="s">
        <v>600</v>
      </c>
      <c r="C79" s="12">
        <f>SUM(C75:C78)</f>
        <v>7</v>
      </c>
      <c r="D79" s="12">
        <f>SUM(D74:D78)</f>
        <v>100.00000000000001</v>
      </c>
    </row>
    <row r="80" spans="2:4" ht="15">
      <c r="B80" s="55"/>
      <c r="C80" s="53"/>
      <c r="D80" s="53"/>
    </row>
    <row r="81" spans="1:4" ht="15">
      <c r="A81" s="83" t="s">
        <v>596</v>
      </c>
      <c r="B81" s="83"/>
      <c r="C81" s="83"/>
      <c r="D81" s="83"/>
    </row>
    <row r="82" spans="1:4" ht="35.25" customHeight="1">
      <c r="A82" s="95" t="s">
        <v>617</v>
      </c>
      <c r="B82" s="95"/>
      <c r="C82" s="95"/>
      <c r="D82" s="95"/>
    </row>
  </sheetData>
  <sheetProtection/>
  <mergeCells count="6">
    <mergeCell ref="A1:G1"/>
    <mergeCell ref="A2:G2"/>
    <mergeCell ref="A45:D45"/>
    <mergeCell ref="A46:D46"/>
    <mergeCell ref="A81:D81"/>
    <mergeCell ref="A82:D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0">
      <selection activeCell="A82" sqref="A82:D84"/>
    </sheetView>
  </sheetViews>
  <sheetFormatPr defaultColWidth="9.140625" defaultRowHeight="15"/>
  <cols>
    <col min="1" max="1" width="10.140625" style="0" customWidth="1"/>
    <col min="2" max="2" width="29.57421875" style="0" customWidth="1"/>
    <col min="3" max="3" width="10.57421875" style="0" customWidth="1"/>
    <col min="4" max="4" width="16.140625" style="0" customWidth="1"/>
    <col min="5" max="5" width="20.7109375" style="0" customWidth="1"/>
    <col min="6" max="6" width="22.28125" style="0" customWidth="1"/>
    <col min="7" max="7" width="11.0039062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148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8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15">
      <c r="A5" s="12">
        <v>1</v>
      </c>
      <c r="B5" s="13" t="s">
        <v>145</v>
      </c>
      <c r="C5" s="12" t="s">
        <v>146</v>
      </c>
      <c r="D5" s="10" t="s">
        <v>147</v>
      </c>
      <c r="E5" s="10" t="s">
        <v>269</v>
      </c>
      <c r="F5" s="10"/>
      <c r="G5" s="10"/>
    </row>
    <row r="6" spans="1:7" ht="90">
      <c r="A6" s="12">
        <v>2</v>
      </c>
      <c r="B6" s="13" t="s">
        <v>149</v>
      </c>
      <c r="C6" s="12">
        <v>444</v>
      </c>
      <c r="D6" s="10" t="s">
        <v>150</v>
      </c>
      <c r="E6" s="10" t="s">
        <v>151</v>
      </c>
      <c r="F6" s="10" t="s">
        <v>152</v>
      </c>
      <c r="G6" s="10"/>
    </row>
    <row r="7" spans="1:7" ht="30">
      <c r="A7" s="12">
        <v>3</v>
      </c>
      <c r="B7" s="13" t="s">
        <v>153</v>
      </c>
      <c r="C7" s="12">
        <v>84</v>
      </c>
      <c r="D7" s="10" t="s">
        <v>154</v>
      </c>
      <c r="E7" s="10" t="s">
        <v>264</v>
      </c>
      <c r="F7" s="10" t="s">
        <v>270</v>
      </c>
      <c r="G7" s="10"/>
    </row>
    <row r="8" spans="1:7" ht="15">
      <c r="A8" s="12">
        <v>4</v>
      </c>
      <c r="B8" s="13" t="s">
        <v>155</v>
      </c>
      <c r="C8" s="12">
        <v>258</v>
      </c>
      <c r="D8" s="10" t="s">
        <v>156</v>
      </c>
      <c r="E8" s="10" t="s">
        <v>91</v>
      </c>
      <c r="F8" s="10"/>
      <c r="G8" s="10"/>
    </row>
    <row r="9" spans="1:7" ht="15">
      <c r="A9" s="12">
        <v>5</v>
      </c>
      <c r="B9" s="13" t="s">
        <v>157</v>
      </c>
      <c r="C9" s="12">
        <v>161</v>
      </c>
      <c r="D9" s="10" t="s">
        <v>158</v>
      </c>
      <c r="E9" s="10" t="s">
        <v>91</v>
      </c>
      <c r="F9" s="10"/>
      <c r="G9" s="10"/>
    </row>
    <row r="10" spans="1:7" ht="15">
      <c r="A10" s="12">
        <v>6</v>
      </c>
      <c r="B10" s="13" t="s">
        <v>159</v>
      </c>
      <c r="C10" s="12">
        <v>51</v>
      </c>
      <c r="D10" s="10" t="s">
        <v>147</v>
      </c>
      <c r="E10" s="10" t="s">
        <v>264</v>
      </c>
      <c r="F10" s="10" t="s">
        <v>160</v>
      </c>
      <c r="G10" s="10"/>
    </row>
    <row r="11" spans="1:7" ht="45">
      <c r="A11" s="12">
        <v>7</v>
      </c>
      <c r="B11" s="13" t="s">
        <v>161</v>
      </c>
      <c r="C11" s="12">
        <v>108</v>
      </c>
      <c r="D11" s="10" t="s">
        <v>156</v>
      </c>
      <c r="E11" s="10" t="s">
        <v>162</v>
      </c>
      <c r="F11" s="10"/>
      <c r="G11" s="10"/>
    </row>
    <row r="12" spans="1:7" ht="30">
      <c r="A12" s="12">
        <v>8</v>
      </c>
      <c r="B12" s="13" t="s">
        <v>163</v>
      </c>
      <c r="C12" s="12">
        <v>94</v>
      </c>
      <c r="D12" s="10" t="s">
        <v>147</v>
      </c>
      <c r="E12" s="10" t="s">
        <v>264</v>
      </c>
      <c r="F12" s="10" t="s">
        <v>271</v>
      </c>
      <c r="G12" s="10"/>
    </row>
    <row r="13" spans="1:7" ht="30">
      <c r="A13" s="12">
        <v>9</v>
      </c>
      <c r="B13" s="13" t="s">
        <v>164</v>
      </c>
      <c r="C13" s="12">
        <v>32</v>
      </c>
      <c r="D13" s="10" t="s">
        <v>147</v>
      </c>
      <c r="E13" s="10" t="s">
        <v>264</v>
      </c>
      <c r="F13" s="10" t="s">
        <v>165</v>
      </c>
      <c r="G13" s="10" t="s">
        <v>166</v>
      </c>
    </row>
    <row r="14" spans="1:7" ht="15">
      <c r="A14" s="12">
        <v>10</v>
      </c>
      <c r="B14" s="13" t="s">
        <v>167</v>
      </c>
      <c r="C14" s="12" t="s">
        <v>168</v>
      </c>
      <c r="D14" s="10" t="s">
        <v>147</v>
      </c>
      <c r="E14" s="10" t="s">
        <v>169</v>
      </c>
      <c r="F14" s="10" t="s">
        <v>170</v>
      </c>
      <c r="G14" s="10"/>
    </row>
    <row r="15" spans="1:7" ht="15">
      <c r="A15" s="12">
        <v>11</v>
      </c>
      <c r="B15" s="13" t="s">
        <v>197</v>
      </c>
      <c r="C15" s="12">
        <v>188</v>
      </c>
      <c r="D15" s="10" t="s">
        <v>147</v>
      </c>
      <c r="E15" s="10" t="s">
        <v>272</v>
      </c>
      <c r="F15" s="10" t="s">
        <v>171</v>
      </c>
      <c r="G15" s="10"/>
    </row>
    <row r="16" spans="1:7" ht="30">
      <c r="A16" s="12">
        <v>12</v>
      </c>
      <c r="B16" s="13" t="s">
        <v>172</v>
      </c>
      <c r="C16" s="12" t="s">
        <v>173</v>
      </c>
      <c r="D16" s="10" t="s">
        <v>147</v>
      </c>
      <c r="E16" s="10" t="s">
        <v>264</v>
      </c>
      <c r="F16" s="10" t="s">
        <v>175</v>
      </c>
      <c r="G16" s="10" t="s">
        <v>174</v>
      </c>
    </row>
    <row r="17" spans="1:7" ht="60">
      <c r="A17" s="12">
        <v>13</v>
      </c>
      <c r="B17" s="13" t="s">
        <v>176</v>
      </c>
      <c r="C17" s="12">
        <v>154</v>
      </c>
      <c r="D17" s="10" t="s">
        <v>147</v>
      </c>
      <c r="E17" s="10" t="s">
        <v>273</v>
      </c>
      <c r="F17" s="10"/>
      <c r="G17" s="10" t="s">
        <v>274</v>
      </c>
    </row>
    <row r="18" spans="1:7" ht="45">
      <c r="A18" s="12">
        <v>14</v>
      </c>
      <c r="B18" s="13" t="s">
        <v>177</v>
      </c>
      <c r="C18" s="12" t="s">
        <v>178</v>
      </c>
      <c r="D18" s="10" t="s">
        <v>147</v>
      </c>
      <c r="E18" s="10" t="s">
        <v>275</v>
      </c>
      <c r="F18" s="10" t="s">
        <v>179</v>
      </c>
      <c r="G18" s="10"/>
    </row>
    <row r="19" spans="1:7" ht="75">
      <c r="A19" s="12">
        <v>15</v>
      </c>
      <c r="B19" s="13" t="s">
        <v>180</v>
      </c>
      <c r="C19" s="12">
        <v>78</v>
      </c>
      <c r="D19" s="10" t="s">
        <v>147</v>
      </c>
      <c r="E19" s="10" t="s">
        <v>276</v>
      </c>
      <c r="F19" s="10" t="s">
        <v>277</v>
      </c>
      <c r="G19" s="10" t="s">
        <v>181</v>
      </c>
    </row>
    <row r="20" spans="1:7" ht="15">
      <c r="A20" s="12">
        <v>16</v>
      </c>
      <c r="B20" s="13" t="s">
        <v>182</v>
      </c>
      <c r="C20" s="12" t="s">
        <v>183</v>
      </c>
      <c r="D20" s="10" t="s">
        <v>147</v>
      </c>
      <c r="E20" s="10" t="s">
        <v>264</v>
      </c>
      <c r="F20" s="10" t="s">
        <v>75</v>
      </c>
      <c r="G20" s="10"/>
    </row>
    <row r="21" spans="1:7" ht="15">
      <c r="A21" s="12">
        <v>17</v>
      </c>
      <c r="B21" s="13" t="s">
        <v>184</v>
      </c>
      <c r="C21" s="12">
        <v>169</v>
      </c>
      <c r="D21" s="10" t="s">
        <v>185</v>
      </c>
      <c r="E21" s="10" t="s">
        <v>186</v>
      </c>
      <c r="F21" s="10"/>
      <c r="G21" s="10"/>
    </row>
    <row r="22" spans="1:7" ht="15">
      <c r="A22" s="12">
        <v>18</v>
      </c>
      <c r="B22" s="13" t="s">
        <v>187</v>
      </c>
      <c r="C22" s="12">
        <v>15</v>
      </c>
      <c r="D22" s="10" t="s">
        <v>147</v>
      </c>
      <c r="E22" s="10" t="s">
        <v>188</v>
      </c>
      <c r="F22" s="10"/>
      <c r="G22" s="10"/>
    </row>
    <row r="23" spans="1:7" ht="60">
      <c r="A23" s="12">
        <v>19</v>
      </c>
      <c r="B23" s="13" t="s">
        <v>189</v>
      </c>
      <c r="C23" s="12">
        <v>178</v>
      </c>
      <c r="D23" s="10" t="s">
        <v>190</v>
      </c>
      <c r="E23" s="10" t="s">
        <v>191</v>
      </c>
      <c r="F23" s="10" t="s">
        <v>192</v>
      </c>
      <c r="G23" s="10"/>
    </row>
    <row r="24" spans="1:7" ht="30">
      <c r="A24" s="12">
        <v>20</v>
      </c>
      <c r="B24" s="13" t="s">
        <v>193</v>
      </c>
      <c r="C24" s="12">
        <v>137</v>
      </c>
      <c r="D24" s="10" t="s">
        <v>194</v>
      </c>
      <c r="E24" s="10" t="s">
        <v>195</v>
      </c>
      <c r="F24" s="10"/>
      <c r="G24" s="10"/>
    </row>
    <row r="25" spans="1:7" ht="30">
      <c r="A25" s="12">
        <v>21</v>
      </c>
      <c r="B25" s="13" t="s">
        <v>196</v>
      </c>
      <c r="C25" s="12" t="s">
        <v>198</v>
      </c>
      <c r="D25" s="10" t="s">
        <v>199</v>
      </c>
      <c r="E25" s="10" t="s">
        <v>200</v>
      </c>
      <c r="F25" s="10" t="s">
        <v>201</v>
      </c>
      <c r="G25" s="10"/>
    </row>
    <row r="44" spans="1:7" ht="44.25" customHeight="1">
      <c r="A44" s="88" t="s">
        <v>0</v>
      </c>
      <c r="B44" s="88"/>
      <c r="C44" s="88"/>
      <c r="D44" s="88"/>
      <c r="E44" s="63"/>
      <c r="F44" s="63"/>
      <c r="G44" s="63"/>
    </row>
    <row r="45" spans="1:7" ht="33.75" customHeight="1">
      <c r="A45" s="88" t="s">
        <v>148</v>
      </c>
      <c r="B45" s="88"/>
      <c r="C45" s="88"/>
      <c r="D45" s="88"/>
      <c r="E45" s="63"/>
      <c r="F45" s="63"/>
      <c r="G45" s="63"/>
    </row>
    <row r="47" spans="1:4" ht="15">
      <c r="A47" s="42" t="s">
        <v>608</v>
      </c>
      <c r="B47" s="42" t="s">
        <v>4</v>
      </c>
      <c r="C47" s="42" t="s">
        <v>598</v>
      </c>
      <c r="D47" s="44" t="s">
        <v>599</v>
      </c>
    </row>
    <row r="48" spans="1:4" ht="15">
      <c r="A48" s="41">
        <v>1</v>
      </c>
      <c r="B48" s="34" t="s">
        <v>147</v>
      </c>
      <c r="C48" s="41">
        <v>15</v>
      </c>
      <c r="D48" s="47">
        <f>C48*100/29</f>
        <v>51.724137931034484</v>
      </c>
    </row>
    <row r="49" spans="1:4" ht="15">
      <c r="A49" s="41">
        <v>2</v>
      </c>
      <c r="B49" s="34" t="s">
        <v>156</v>
      </c>
      <c r="C49" s="41">
        <v>2</v>
      </c>
      <c r="D49" s="47">
        <f aca="true" t="shared" si="0" ref="D49:D61">C49*100/29</f>
        <v>6.896551724137931</v>
      </c>
    </row>
    <row r="50" spans="1:4" ht="15">
      <c r="A50" s="41">
        <v>3</v>
      </c>
      <c r="B50" s="34" t="s">
        <v>618</v>
      </c>
      <c r="C50" s="41">
        <v>1</v>
      </c>
      <c r="D50" s="47">
        <f t="shared" si="0"/>
        <v>3.4482758620689653</v>
      </c>
    </row>
    <row r="51" spans="1:4" ht="15">
      <c r="A51" s="41">
        <v>4</v>
      </c>
      <c r="B51" s="34" t="s">
        <v>619</v>
      </c>
      <c r="C51" s="41">
        <v>1</v>
      </c>
      <c r="D51" s="47">
        <f t="shared" si="0"/>
        <v>3.4482758620689653</v>
      </c>
    </row>
    <row r="52" spans="1:4" ht="15">
      <c r="A52" s="41">
        <v>5</v>
      </c>
      <c r="B52" s="34" t="s">
        <v>581</v>
      </c>
      <c r="C52" s="41">
        <v>1</v>
      </c>
      <c r="D52" s="47">
        <f t="shared" si="0"/>
        <v>3.4482758620689653</v>
      </c>
    </row>
    <row r="53" spans="1:4" ht="15">
      <c r="A53" s="41">
        <v>6</v>
      </c>
      <c r="B53" s="34" t="s">
        <v>584</v>
      </c>
      <c r="C53" s="41">
        <v>1</v>
      </c>
      <c r="D53" s="47">
        <f t="shared" si="0"/>
        <v>3.4482758620689653</v>
      </c>
    </row>
    <row r="54" spans="1:4" ht="15">
      <c r="A54" s="41">
        <v>7</v>
      </c>
      <c r="B54" s="34" t="s">
        <v>620</v>
      </c>
      <c r="C54" s="41">
        <v>1</v>
      </c>
      <c r="D54" s="47">
        <f t="shared" si="0"/>
        <v>3.4482758620689653</v>
      </c>
    </row>
    <row r="55" spans="1:4" ht="15">
      <c r="A55" s="41">
        <v>8</v>
      </c>
      <c r="B55" s="34" t="s">
        <v>621</v>
      </c>
      <c r="C55" s="41">
        <v>1</v>
      </c>
      <c r="D55" s="47">
        <f t="shared" si="0"/>
        <v>3.4482758620689653</v>
      </c>
    </row>
    <row r="56" spans="1:7" ht="15">
      <c r="A56" s="41">
        <v>9</v>
      </c>
      <c r="B56" s="34" t="s">
        <v>622</v>
      </c>
      <c r="C56" s="41">
        <v>1</v>
      </c>
      <c r="D56" s="47">
        <f t="shared" si="0"/>
        <v>3.4482758620689653</v>
      </c>
      <c r="E56" s="55"/>
      <c r="F56" s="53"/>
      <c r="G56" s="54"/>
    </row>
    <row r="57" spans="1:4" ht="15">
      <c r="A57" s="41">
        <v>10</v>
      </c>
      <c r="B57" s="34" t="s">
        <v>185</v>
      </c>
      <c r="C57" s="41">
        <v>1</v>
      </c>
      <c r="D57" s="47">
        <f t="shared" si="0"/>
        <v>3.4482758620689653</v>
      </c>
    </row>
    <row r="58" spans="1:4" ht="15">
      <c r="A58" s="41">
        <v>11</v>
      </c>
      <c r="B58" s="34" t="s">
        <v>158</v>
      </c>
      <c r="C58" s="41">
        <v>1</v>
      </c>
      <c r="D58" s="47">
        <f t="shared" si="0"/>
        <v>3.4482758620689653</v>
      </c>
    </row>
    <row r="59" spans="1:5" ht="15">
      <c r="A59" s="41">
        <v>12</v>
      </c>
      <c r="B59" s="34" t="s">
        <v>623</v>
      </c>
      <c r="C59" s="41">
        <v>1</v>
      </c>
      <c r="D59" s="47">
        <f t="shared" si="0"/>
        <v>3.4482758620689653</v>
      </c>
      <c r="E59" s="45"/>
    </row>
    <row r="60" spans="1:5" ht="15">
      <c r="A60" s="41">
        <v>13</v>
      </c>
      <c r="B60" s="34" t="s">
        <v>625</v>
      </c>
      <c r="C60" s="41">
        <v>1</v>
      </c>
      <c r="D60" s="47">
        <f t="shared" si="0"/>
        <v>3.4482758620689653</v>
      </c>
      <c r="E60" s="45"/>
    </row>
    <row r="61" spans="1:4" ht="15">
      <c r="A61" s="41">
        <v>14</v>
      </c>
      <c r="B61" s="34" t="s">
        <v>624</v>
      </c>
      <c r="C61" s="41">
        <v>1</v>
      </c>
      <c r="D61" s="47">
        <f t="shared" si="0"/>
        <v>3.4482758620689653</v>
      </c>
    </row>
    <row r="62" spans="1:4" ht="15">
      <c r="A62" s="53"/>
      <c r="B62" s="46" t="s">
        <v>600</v>
      </c>
      <c r="C62" s="41">
        <f>SUM(C48:C61)</f>
        <v>29</v>
      </c>
      <c r="D62" s="47">
        <f>SUM(D48:D61)</f>
        <v>100.00000000000003</v>
      </c>
    </row>
    <row r="64" spans="1:4" ht="15">
      <c r="A64" s="44" t="s">
        <v>608</v>
      </c>
      <c r="B64" s="42" t="s">
        <v>594</v>
      </c>
      <c r="C64" s="42" t="s">
        <v>598</v>
      </c>
      <c r="D64" s="42" t="s">
        <v>599</v>
      </c>
    </row>
    <row r="65" spans="1:4" ht="15">
      <c r="A65" s="41">
        <v>1</v>
      </c>
      <c r="B65" s="34" t="s">
        <v>264</v>
      </c>
      <c r="C65" s="41">
        <v>10</v>
      </c>
      <c r="D65" s="47">
        <f>C65*100/23</f>
        <v>43.47826086956522</v>
      </c>
    </row>
    <row r="66" spans="1:4" ht="15">
      <c r="A66" s="41">
        <v>2</v>
      </c>
      <c r="B66" s="6" t="s">
        <v>188</v>
      </c>
      <c r="C66" s="41">
        <v>5</v>
      </c>
      <c r="D66" s="47">
        <f aca="true" t="shared" si="1" ref="D66:D71">C66*100/23</f>
        <v>21.73913043478261</v>
      </c>
    </row>
    <row r="67" spans="1:4" ht="15">
      <c r="A67" s="41">
        <v>3</v>
      </c>
      <c r="B67" s="34" t="s">
        <v>626</v>
      </c>
      <c r="C67" s="41">
        <v>2</v>
      </c>
      <c r="D67" s="47">
        <f t="shared" si="1"/>
        <v>8.695652173913043</v>
      </c>
    </row>
    <row r="68" spans="1:4" ht="15">
      <c r="A68" s="41">
        <v>4</v>
      </c>
      <c r="B68" s="6" t="s">
        <v>41</v>
      </c>
      <c r="C68" s="41">
        <v>2</v>
      </c>
      <c r="D68" s="47">
        <f t="shared" si="1"/>
        <v>8.695652173913043</v>
      </c>
    </row>
    <row r="69" spans="1:4" ht="15">
      <c r="A69" s="41">
        <v>5</v>
      </c>
      <c r="B69" s="34" t="s">
        <v>627</v>
      </c>
      <c r="C69" s="41">
        <v>2</v>
      </c>
      <c r="D69" s="47">
        <f t="shared" si="1"/>
        <v>8.695652173913043</v>
      </c>
    </row>
    <row r="70" spans="1:4" ht="15">
      <c r="A70" s="41">
        <v>6</v>
      </c>
      <c r="B70" s="34" t="s">
        <v>303</v>
      </c>
      <c r="C70" s="41">
        <v>1</v>
      </c>
      <c r="D70" s="47">
        <f t="shared" si="1"/>
        <v>4.3478260869565215</v>
      </c>
    </row>
    <row r="71" spans="1:4" ht="15">
      <c r="A71" s="41">
        <v>7</v>
      </c>
      <c r="B71" s="34" t="s">
        <v>628</v>
      </c>
      <c r="C71" s="41">
        <v>1</v>
      </c>
      <c r="D71" s="47">
        <f t="shared" si="1"/>
        <v>4.3478260869565215</v>
      </c>
    </row>
    <row r="72" spans="2:4" ht="15">
      <c r="B72" s="46" t="s">
        <v>600</v>
      </c>
      <c r="C72" s="41">
        <f>SUM(C65:C71)</f>
        <v>23</v>
      </c>
      <c r="D72" s="47">
        <f>SUM(D64:D71)</f>
        <v>100</v>
      </c>
    </row>
    <row r="74" spans="1:4" ht="15">
      <c r="A74" s="42" t="s">
        <v>608</v>
      </c>
      <c r="B74" s="42" t="s">
        <v>595</v>
      </c>
      <c r="C74" s="42" t="s">
        <v>598</v>
      </c>
      <c r="D74" s="42" t="s">
        <v>599</v>
      </c>
    </row>
    <row r="75" spans="1:4" ht="15">
      <c r="A75" s="41">
        <v>1</v>
      </c>
      <c r="B75" s="43" t="s">
        <v>270</v>
      </c>
      <c r="C75" s="41">
        <v>7</v>
      </c>
      <c r="D75" s="47">
        <f>C75*100/13</f>
        <v>53.84615384615385</v>
      </c>
    </row>
    <row r="76" spans="1:4" ht="15">
      <c r="A76" s="41">
        <v>2</v>
      </c>
      <c r="B76" s="43" t="s">
        <v>326</v>
      </c>
      <c r="C76" s="41">
        <v>4</v>
      </c>
      <c r="D76" s="47">
        <f>C76*100/13</f>
        <v>30.76923076923077</v>
      </c>
    </row>
    <row r="77" spans="1:4" ht="15">
      <c r="A77" s="41">
        <v>3</v>
      </c>
      <c r="B77" s="43" t="s">
        <v>593</v>
      </c>
      <c r="C77" s="41">
        <v>1</v>
      </c>
      <c r="D77" s="47">
        <f>C77*100/13</f>
        <v>7.6923076923076925</v>
      </c>
    </row>
    <row r="78" spans="1:4" ht="15">
      <c r="A78" s="41">
        <v>4</v>
      </c>
      <c r="B78" s="43" t="s">
        <v>629</v>
      </c>
      <c r="C78" s="41">
        <v>1</v>
      </c>
      <c r="D78" s="47">
        <f>C78*100/13</f>
        <v>7.6923076923076925</v>
      </c>
    </row>
    <row r="79" spans="1:4" ht="15">
      <c r="A79" s="53"/>
      <c r="B79" s="46" t="s">
        <v>600</v>
      </c>
      <c r="C79" s="41">
        <f>SUM(C75:C78)</f>
        <v>13</v>
      </c>
      <c r="D79" s="41">
        <f>SUM(D74:D78)</f>
        <v>100</v>
      </c>
    </row>
    <row r="80" spans="2:4" ht="15">
      <c r="B80" s="55"/>
      <c r="C80" s="53"/>
      <c r="D80" s="53"/>
    </row>
    <row r="81" spans="1:4" ht="15">
      <c r="A81" s="83" t="s">
        <v>596</v>
      </c>
      <c r="B81" s="83"/>
      <c r="C81" s="83"/>
      <c r="D81" s="83"/>
    </row>
    <row r="82" spans="1:4" ht="15">
      <c r="A82" s="84" t="s">
        <v>632</v>
      </c>
      <c r="B82" s="84"/>
      <c r="C82" s="84"/>
      <c r="D82" s="84"/>
    </row>
    <row r="83" spans="1:4" ht="15">
      <c r="A83" s="84" t="s">
        <v>631</v>
      </c>
      <c r="B83" s="84"/>
      <c r="C83" s="84"/>
      <c r="D83" s="84"/>
    </row>
    <row r="84" spans="1:4" ht="15">
      <c r="A84" s="84" t="s">
        <v>630</v>
      </c>
      <c r="B84" s="84"/>
      <c r="C84" s="84"/>
      <c r="D84" s="84"/>
    </row>
  </sheetData>
  <sheetProtection/>
  <mergeCells count="8">
    <mergeCell ref="A81:D81"/>
    <mergeCell ref="A82:D82"/>
    <mergeCell ref="A83:D83"/>
    <mergeCell ref="A84:D84"/>
    <mergeCell ref="A1:G1"/>
    <mergeCell ref="A2:G2"/>
    <mergeCell ref="A44:D44"/>
    <mergeCell ref="A45: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60">
      <selection activeCell="E42" sqref="E42"/>
    </sheetView>
  </sheetViews>
  <sheetFormatPr defaultColWidth="9.140625" defaultRowHeight="15"/>
  <cols>
    <col min="2" max="2" width="22.7109375" style="0" customWidth="1"/>
    <col min="3" max="3" width="8.57421875" style="1" bestFit="1" customWidth="1"/>
    <col min="4" max="4" width="22.7109375" style="0" customWidth="1"/>
    <col min="5" max="5" width="21.421875" style="0" customWidth="1"/>
    <col min="6" max="6" width="20.140625" style="0" customWidth="1"/>
    <col min="7" max="7" width="14.710937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202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75">
      <c r="A5" s="12">
        <v>1</v>
      </c>
      <c r="B5" s="13" t="s">
        <v>203</v>
      </c>
      <c r="C5" s="12">
        <v>123</v>
      </c>
      <c r="D5" s="10" t="s">
        <v>147</v>
      </c>
      <c r="E5" s="10" t="s">
        <v>264</v>
      </c>
      <c r="F5" s="10"/>
      <c r="G5" s="10" t="s">
        <v>204</v>
      </c>
    </row>
    <row r="6" spans="1:7" ht="90">
      <c r="A6" s="12">
        <v>2</v>
      </c>
      <c r="B6" s="13" t="s">
        <v>205</v>
      </c>
      <c r="C6" s="12" t="s">
        <v>206</v>
      </c>
      <c r="D6" s="10" t="s">
        <v>147</v>
      </c>
      <c r="E6" s="10" t="s">
        <v>264</v>
      </c>
      <c r="F6" s="10"/>
      <c r="G6" s="10" t="s">
        <v>265</v>
      </c>
    </row>
    <row r="7" spans="1:7" ht="15">
      <c r="A7" s="12">
        <v>3</v>
      </c>
      <c r="B7" s="13" t="s">
        <v>207</v>
      </c>
      <c r="C7" s="12">
        <v>35</v>
      </c>
      <c r="D7" s="10" t="s">
        <v>147</v>
      </c>
      <c r="E7" s="10" t="s">
        <v>266</v>
      </c>
      <c r="F7" s="10"/>
      <c r="G7" s="10"/>
    </row>
    <row r="8" spans="1:7" ht="15">
      <c r="A8" s="12">
        <v>4</v>
      </c>
      <c r="B8" s="13" t="s">
        <v>208</v>
      </c>
      <c r="C8" s="12"/>
      <c r="D8" s="10" t="s">
        <v>147</v>
      </c>
      <c r="E8" s="10" t="s">
        <v>266</v>
      </c>
      <c r="F8" s="10"/>
      <c r="G8" s="10"/>
    </row>
    <row r="9" spans="1:7" ht="15">
      <c r="A9" s="12">
        <v>5</v>
      </c>
      <c r="B9" s="13" t="s">
        <v>209</v>
      </c>
      <c r="C9" s="12">
        <v>6</v>
      </c>
      <c r="D9" s="10" t="s">
        <v>210</v>
      </c>
      <c r="E9" s="10" t="s">
        <v>211</v>
      </c>
      <c r="F9" s="10"/>
      <c r="G9" s="10"/>
    </row>
    <row r="10" spans="1:8" ht="15">
      <c r="A10" s="12">
        <v>6</v>
      </c>
      <c r="B10" s="13" t="s">
        <v>212</v>
      </c>
      <c r="C10" s="27"/>
      <c r="D10" s="10" t="s">
        <v>147</v>
      </c>
      <c r="E10" s="10" t="s">
        <v>264</v>
      </c>
      <c r="F10" s="10"/>
      <c r="G10" s="10"/>
      <c r="H10" s="29"/>
    </row>
    <row r="11" spans="1:7" ht="45">
      <c r="A11" s="12">
        <v>7</v>
      </c>
      <c r="B11" s="13" t="s">
        <v>213</v>
      </c>
      <c r="C11" s="18" t="s">
        <v>214</v>
      </c>
      <c r="D11" s="10" t="s">
        <v>210</v>
      </c>
      <c r="E11" s="10" t="s">
        <v>215</v>
      </c>
      <c r="F11" s="10"/>
      <c r="G11" s="10" t="s">
        <v>216</v>
      </c>
    </row>
    <row r="12" spans="1:7" ht="15">
      <c r="A12" s="12">
        <v>8</v>
      </c>
      <c r="B12" s="13" t="s">
        <v>217</v>
      </c>
      <c r="C12" s="17" t="s">
        <v>218</v>
      </c>
      <c r="D12" s="10" t="s">
        <v>210</v>
      </c>
      <c r="E12" s="10" t="s">
        <v>215</v>
      </c>
      <c r="F12" s="10"/>
      <c r="G12" s="10"/>
    </row>
    <row r="13" spans="1:7" ht="15">
      <c r="A13" s="12">
        <v>9</v>
      </c>
      <c r="B13" s="13" t="s">
        <v>219</v>
      </c>
      <c r="C13" s="18">
        <v>32</v>
      </c>
      <c r="D13" s="10" t="s">
        <v>220</v>
      </c>
      <c r="E13" s="10"/>
      <c r="F13" s="10"/>
      <c r="G13" s="10"/>
    </row>
    <row r="14" spans="1:7" ht="15">
      <c r="A14" s="12">
        <v>10</v>
      </c>
      <c r="B14" s="13" t="s">
        <v>221</v>
      </c>
      <c r="C14" s="18" t="s">
        <v>222</v>
      </c>
      <c r="D14" s="10" t="s">
        <v>223</v>
      </c>
      <c r="E14" s="10"/>
      <c r="F14" s="10"/>
      <c r="G14" s="10"/>
    </row>
    <row r="15" spans="1:7" ht="15">
      <c r="A15" s="12">
        <v>11</v>
      </c>
      <c r="B15" s="13" t="s">
        <v>224</v>
      </c>
      <c r="C15" s="12">
        <v>37</v>
      </c>
      <c r="D15" s="10" t="s">
        <v>225</v>
      </c>
      <c r="E15" s="10"/>
      <c r="F15" s="10"/>
      <c r="G15" s="10"/>
    </row>
    <row r="16" spans="1:7" ht="45">
      <c r="A16" s="12">
        <v>12</v>
      </c>
      <c r="B16" s="13" t="s">
        <v>226</v>
      </c>
      <c r="C16" s="12" t="s">
        <v>227</v>
      </c>
      <c r="D16" s="10" t="s">
        <v>147</v>
      </c>
      <c r="E16" s="10" t="s">
        <v>228</v>
      </c>
      <c r="F16" s="10" t="s">
        <v>229</v>
      </c>
      <c r="G16" s="10"/>
    </row>
    <row r="17" spans="1:7" ht="15">
      <c r="A17" s="12">
        <v>13</v>
      </c>
      <c r="B17" s="13" t="s">
        <v>230</v>
      </c>
      <c r="C17" s="12">
        <v>41</v>
      </c>
      <c r="D17" s="10" t="s">
        <v>147</v>
      </c>
      <c r="E17" s="10" t="s">
        <v>264</v>
      </c>
      <c r="F17" s="10" t="s">
        <v>75</v>
      </c>
      <c r="G17" s="10"/>
    </row>
    <row r="18" spans="1:7" ht="15">
      <c r="A18" s="12">
        <v>14</v>
      </c>
      <c r="B18" s="13" t="s">
        <v>231</v>
      </c>
      <c r="C18" s="12">
        <v>87</v>
      </c>
      <c r="D18" s="10" t="s">
        <v>232</v>
      </c>
      <c r="E18" s="10" t="s">
        <v>233</v>
      </c>
      <c r="F18" s="10"/>
      <c r="G18" s="10"/>
    </row>
    <row r="19" spans="1:7" ht="30">
      <c r="A19" s="12">
        <v>15</v>
      </c>
      <c r="B19" s="13" t="s">
        <v>234</v>
      </c>
      <c r="C19" s="12"/>
      <c r="D19" s="10" t="s">
        <v>82</v>
      </c>
      <c r="E19" s="10" t="s">
        <v>235</v>
      </c>
      <c r="F19" s="10"/>
      <c r="G19" s="10"/>
    </row>
    <row r="20" spans="1:7" ht="15">
      <c r="A20" s="12">
        <v>16</v>
      </c>
      <c r="B20" s="13" t="s">
        <v>236</v>
      </c>
      <c r="C20" s="12">
        <v>371</v>
      </c>
      <c r="D20" s="10" t="s">
        <v>31</v>
      </c>
      <c r="E20" s="10"/>
      <c r="F20" s="10"/>
      <c r="G20" s="10"/>
    </row>
    <row r="21" spans="1:7" ht="15">
      <c r="A21" s="12">
        <v>17</v>
      </c>
      <c r="B21" s="13" t="s">
        <v>237</v>
      </c>
      <c r="C21" s="12" t="s">
        <v>238</v>
      </c>
      <c r="D21" s="10" t="s">
        <v>239</v>
      </c>
      <c r="E21" s="10" t="s">
        <v>240</v>
      </c>
      <c r="F21" s="10"/>
      <c r="G21" s="10"/>
    </row>
    <row r="22" spans="1:7" ht="30">
      <c r="A22" s="12">
        <v>18</v>
      </c>
      <c r="B22" s="13" t="s">
        <v>241</v>
      </c>
      <c r="C22" s="12">
        <v>17</v>
      </c>
      <c r="D22" s="10" t="s">
        <v>147</v>
      </c>
      <c r="E22" s="10" t="s">
        <v>242</v>
      </c>
      <c r="F22" s="10"/>
      <c r="G22" s="10" t="s">
        <v>243</v>
      </c>
    </row>
    <row r="23" spans="1:7" ht="15">
      <c r="A23" s="12">
        <v>19</v>
      </c>
      <c r="B23" s="13" t="s">
        <v>244</v>
      </c>
      <c r="C23" s="12">
        <v>131</v>
      </c>
      <c r="D23" s="10" t="s">
        <v>147</v>
      </c>
      <c r="E23" s="10" t="s">
        <v>267</v>
      </c>
      <c r="F23" s="10" t="s">
        <v>75</v>
      </c>
      <c r="G23" s="10"/>
    </row>
    <row r="24" spans="1:7" ht="15">
      <c r="A24" s="12">
        <v>20</v>
      </c>
      <c r="B24" s="13" t="s">
        <v>245</v>
      </c>
      <c r="C24" s="12">
        <v>23</v>
      </c>
      <c r="D24" s="10" t="s">
        <v>147</v>
      </c>
      <c r="E24" s="10" t="s">
        <v>246</v>
      </c>
      <c r="F24" s="10"/>
      <c r="G24" s="10"/>
    </row>
    <row r="25" spans="1:7" ht="30">
      <c r="A25" s="12">
        <v>21</v>
      </c>
      <c r="B25" s="10" t="s">
        <v>247</v>
      </c>
      <c r="C25" s="12"/>
      <c r="D25" s="10" t="s">
        <v>248</v>
      </c>
      <c r="E25" s="10" t="s">
        <v>249</v>
      </c>
      <c r="F25" s="10"/>
      <c r="G25" s="10"/>
    </row>
    <row r="26" spans="1:7" s="21" customFormat="1" ht="15.75" customHeight="1">
      <c r="A26" s="12">
        <v>22</v>
      </c>
      <c r="B26" s="22" t="s">
        <v>250</v>
      </c>
      <c r="C26" s="24"/>
      <c r="D26" s="22" t="s">
        <v>251</v>
      </c>
      <c r="E26" s="22" t="s">
        <v>252</v>
      </c>
      <c r="F26" s="10" t="s">
        <v>65</v>
      </c>
      <c r="G26" s="10"/>
    </row>
    <row r="27" spans="1:7" s="21" customFormat="1" ht="45">
      <c r="A27" s="12">
        <v>23</v>
      </c>
      <c r="B27" s="22" t="s">
        <v>253</v>
      </c>
      <c r="C27" s="24" t="s">
        <v>173</v>
      </c>
      <c r="D27" s="22" t="s">
        <v>254</v>
      </c>
      <c r="E27" s="22" t="s">
        <v>255</v>
      </c>
      <c r="F27" s="10" t="s">
        <v>256</v>
      </c>
      <c r="G27" s="10" t="s">
        <v>257</v>
      </c>
    </row>
    <row r="28" spans="1:7" s="21" customFormat="1" ht="45">
      <c r="A28" s="12">
        <v>24</v>
      </c>
      <c r="B28" s="10" t="s">
        <v>258</v>
      </c>
      <c r="C28" s="24">
        <v>13</v>
      </c>
      <c r="D28" s="10" t="s">
        <v>147</v>
      </c>
      <c r="E28" s="10" t="s">
        <v>264</v>
      </c>
      <c r="F28" s="10" t="s">
        <v>259</v>
      </c>
      <c r="G28" s="10"/>
    </row>
    <row r="29" spans="1:7" s="21" customFormat="1" ht="30">
      <c r="A29" s="12">
        <v>25</v>
      </c>
      <c r="B29" s="10" t="s">
        <v>260</v>
      </c>
      <c r="C29" s="24">
        <v>69</v>
      </c>
      <c r="D29" s="10" t="s">
        <v>147</v>
      </c>
      <c r="E29" s="10" t="s">
        <v>268</v>
      </c>
      <c r="F29" s="10" t="s">
        <v>75</v>
      </c>
      <c r="G29" s="10"/>
    </row>
    <row r="30" spans="1:7" s="21" customFormat="1" ht="15">
      <c r="A30" s="12">
        <v>26</v>
      </c>
      <c r="B30" s="10" t="s">
        <v>261</v>
      </c>
      <c r="C30" s="24" t="s">
        <v>262</v>
      </c>
      <c r="D30" s="10" t="s">
        <v>28</v>
      </c>
      <c r="E30" s="10" t="s">
        <v>41</v>
      </c>
      <c r="F30" s="10" t="s">
        <v>75</v>
      </c>
      <c r="G30" s="10"/>
    </row>
    <row r="31" spans="1:7" s="21" customFormat="1" ht="30">
      <c r="A31" s="12">
        <v>27</v>
      </c>
      <c r="B31" s="10" t="s">
        <v>263</v>
      </c>
      <c r="C31" s="24"/>
      <c r="D31" s="10" t="s">
        <v>251</v>
      </c>
      <c r="E31" s="10" t="s">
        <v>264</v>
      </c>
      <c r="F31" s="10" t="s">
        <v>296</v>
      </c>
      <c r="G31" s="10"/>
    </row>
    <row r="32" spans="1:7" s="21" customFormat="1" ht="105">
      <c r="A32" s="12">
        <v>28</v>
      </c>
      <c r="B32" s="10" t="s">
        <v>297</v>
      </c>
      <c r="C32" s="24"/>
      <c r="D32" s="10" t="s">
        <v>147</v>
      </c>
      <c r="E32" s="10" t="s">
        <v>298</v>
      </c>
      <c r="F32" s="10" t="s">
        <v>300</v>
      </c>
      <c r="G32" s="10" t="s">
        <v>299</v>
      </c>
    </row>
    <row r="33" spans="1:7" s="21" customFormat="1" ht="15">
      <c r="A33" s="12">
        <v>29</v>
      </c>
      <c r="B33" s="10" t="s">
        <v>301</v>
      </c>
      <c r="C33" s="24" t="s">
        <v>302</v>
      </c>
      <c r="D33" s="10" t="s">
        <v>147</v>
      </c>
      <c r="E33" s="10" t="s">
        <v>303</v>
      </c>
      <c r="F33" s="10" t="s">
        <v>304</v>
      </c>
      <c r="G33" s="10"/>
    </row>
    <row r="34" s="21" customFormat="1" ht="15">
      <c r="C34" s="25"/>
    </row>
    <row r="35" s="2" customFormat="1" ht="15">
      <c r="C35" s="26"/>
    </row>
    <row r="36" s="2" customFormat="1" ht="15">
      <c r="C36" s="26"/>
    </row>
    <row r="37" s="2" customFormat="1" ht="15">
      <c r="C37" s="26"/>
    </row>
    <row r="38" s="2" customFormat="1" ht="15">
      <c r="C38" s="26"/>
    </row>
    <row r="39" s="2" customFormat="1" ht="15">
      <c r="C39" s="26"/>
    </row>
    <row r="40" s="2" customFormat="1" ht="15">
      <c r="C40" s="26"/>
    </row>
    <row r="41" spans="1:7" s="2" customFormat="1" ht="44.25" customHeight="1">
      <c r="A41" s="88" t="s">
        <v>0</v>
      </c>
      <c r="B41" s="88"/>
      <c r="C41" s="88"/>
      <c r="D41" s="88"/>
      <c r="E41" s="63"/>
      <c r="F41" s="63"/>
      <c r="G41" s="63"/>
    </row>
    <row r="42" spans="1:7" s="2" customFormat="1" ht="30.75" customHeight="1">
      <c r="A42" s="88" t="s">
        <v>202</v>
      </c>
      <c r="B42" s="88"/>
      <c r="C42" s="88"/>
      <c r="D42" s="88"/>
      <c r="E42" s="63"/>
      <c r="F42" s="63"/>
      <c r="G42" s="63"/>
    </row>
    <row r="43" s="2" customFormat="1" ht="15">
      <c r="C43" s="26"/>
    </row>
    <row r="44" spans="1:4" ht="15">
      <c r="A44" s="42" t="s">
        <v>608</v>
      </c>
      <c r="B44" s="42" t="s">
        <v>4</v>
      </c>
      <c r="C44" s="42" t="s">
        <v>598</v>
      </c>
      <c r="D44" s="44" t="s">
        <v>599</v>
      </c>
    </row>
    <row r="45" spans="1:4" ht="15">
      <c r="A45" s="41">
        <v>1</v>
      </c>
      <c r="B45" s="34" t="s">
        <v>147</v>
      </c>
      <c r="C45" s="41">
        <v>21</v>
      </c>
      <c r="D45" s="47">
        <f>C45*100/37</f>
        <v>56.75675675675676</v>
      </c>
    </row>
    <row r="46" spans="1:4" ht="15">
      <c r="A46" s="41">
        <v>2</v>
      </c>
      <c r="B46" s="34" t="s">
        <v>254</v>
      </c>
      <c r="C46" s="41">
        <v>6</v>
      </c>
      <c r="D46" s="47">
        <f aca="true" t="shared" si="0" ref="D46:D53">C46*100/37</f>
        <v>16.216216216216218</v>
      </c>
    </row>
    <row r="47" spans="1:4" ht="15">
      <c r="A47" s="41">
        <v>3</v>
      </c>
      <c r="B47" s="34" t="s">
        <v>61</v>
      </c>
      <c r="C47" s="41">
        <v>3</v>
      </c>
      <c r="D47" s="47">
        <f t="shared" si="0"/>
        <v>8.108108108108109</v>
      </c>
    </row>
    <row r="48" spans="1:4" ht="15">
      <c r="A48" s="41">
        <v>4</v>
      </c>
      <c r="B48" s="34" t="s">
        <v>31</v>
      </c>
      <c r="C48" s="41">
        <v>2</v>
      </c>
      <c r="D48" s="47">
        <f t="shared" si="0"/>
        <v>5.405405405405405</v>
      </c>
    </row>
    <row r="49" spans="1:4" ht="15">
      <c r="A49" s="41">
        <v>5</v>
      </c>
      <c r="B49" s="34" t="s">
        <v>633</v>
      </c>
      <c r="C49" s="41">
        <v>1</v>
      </c>
      <c r="D49" s="47">
        <f t="shared" si="0"/>
        <v>2.7027027027027026</v>
      </c>
    </row>
    <row r="50" spans="1:4" ht="15">
      <c r="A50" s="41">
        <v>6</v>
      </c>
      <c r="B50" s="34" t="s">
        <v>634</v>
      </c>
      <c r="C50" s="41">
        <v>1</v>
      </c>
      <c r="D50" s="47">
        <f t="shared" si="0"/>
        <v>2.7027027027027026</v>
      </c>
    </row>
    <row r="51" spans="1:4" ht="15">
      <c r="A51" s="41">
        <v>7</v>
      </c>
      <c r="B51" s="34" t="s">
        <v>156</v>
      </c>
      <c r="C51" s="41">
        <v>1</v>
      </c>
      <c r="D51" s="47">
        <f t="shared" si="0"/>
        <v>2.7027027027027026</v>
      </c>
    </row>
    <row r="52" spans="1:4" ht="15">
      <c r="A52" s="41">
        <v>8</v>
      </c>
      <c r="B52" s="34" t="s">
        <v>635</v>
      </c>
      <c r="C52" s="41">
        <v>1</v>
      </c>
      <c r="D52" s="47">
        <f t="shared" si="0"/>
        <v>2.7027027027027026</v>
      </c>
    </row>
    <row r="53" spans="1:7" ht="15">
      <c r="A53" s="41">
        <v>9</v>
      </c>
      <c r="B53" s="34" t="s">
        <v>58</v>
      </c>
      <c r="C53" s="41">
        <v>1</v>
      </c>
      <c r="D53" s="47">
        <f t="shared" si="0"/>
        <v>2.7027027027027026</v>
      </c>
      <c r="E53" s="55"/>
      <c r="F53" s="53"/>
      <c r="G53" s="54"/>
    </row>
    <row r="54" spans="1:4" ht="15">
      <c r="A54" s="53"/>
      <c r="B54" s="46" t="s">
        <v>600</v>
      </c>
      <c r="C54" s="41">
        <f>SUM(C45:C53)</f>
        <v>37</v>
      </c>
      <c r="D54" s="47">
        <f>SUM(D45:D53)</f>
        <v>100.00000000000003</v>
      </c>
    </row>
    <row r="56" spans="1:4" ht="15">
      <c r="A56" s="44" t="s">
        <v>608</v>
      </c>
      <c r="B56" s="44" t="s">
        <v>594</v>
      </c>
      <c r="C56" s="44" t="s">
        <v>598</v>
      </c>
      <c r="D56" s="44" t="s">
        <v>599</v>
      </c>
    </row>
    <row r="57" spans="1:4" ht="15">
      <c r="A57" s="41">
        <v>1</v>
      </c>
      <c r="B57" s="34" t="s">
        <v>264</v>
      </c>
      <c r="C57" s="41">
        <v>11</v>
      </c>
      <c r="D57" s="47">
        <f>C57*100/32</f>
        <v>34.375</v>
      </c>
    </row>
    <row r="58" spans="1:4" ht="15">
      <c r="A58" s="41">
        <v>2</v>
      </c>
      <c r="B58" s="6" t="s">
        <v>188</v>
      </c>
      <c r="C58" s="41">
        <v>8</v>
      </c>
      <c r="D58" s="47">
        <f aca="true" t="shared" si="1" ref="D58:D63">C58*100/32</f>
        <v>25</v>
      </c>
    </row>
    <row r="59" spans="1:4" ht="15">
      <c r="A59" s="41">
        <v>3</v>
      </c>
      <c r="B59" s="34" t="s">
        <v>587</v>
      </c>
      <c r="C59" s="41">
        <v>4</v>
      </c>
      <c r="D59" s="47">
        <f t="shared" si="1"/>
        <v>12.5</v>
      </c>
    </row>
    <row r="60" spans="1:4" ht="15">
      <c r="A60" s="41">
        <v>4</v>
      </c>
      <c r="B60" s="6" t="s">
        <v>303</v>
      </c>
      <c r="C60" s="41">
        <v>3</v>
      </c>
      <c r="D60" s="47">
        <f t="shared" si="1"/>
        <v>9.375</v>
      </c>
    </row>
    <row r="61" spans="1:4" ht="15">
      <c r="A61" s="41">
        <v>5</v>
      </c>
      <c r="B61" s="34" t="s">
        <v>242</v>
      </c>
      <c r="C61" s="41">
        <v>3</v>
      </c>
      <c r="D61" s="47">
        <f t="shared" si="1"/>
        <v>9.375</v>
      </c>
    </row>
    <row r="62" spans="1:4" ht="15">
      <c r="A62" s="41">
        <v>6</v>
      </c>
      <c r="B62" s="34" t="s">
        <v>41</v>
      </c>
      <c r="C62" s="41">
        <v>2</v>
      </c>
      <c r="D62" s="47">
        <f t="shared" si="1"/>
        <v>6.25</v>
      </c>
    </row>
    <row r="63" spans="1:4" ht="15">
      <c r="A63" s="41">
        <v>7</v>
      </c>
      <c r="B63" s="34" t="s">
        <v>636</v>
      </c>
      <c r="C63" s="41">
        <v>1</v>
      </c>
      <c r="D63" s="47">
        <f t="shared" si="1"/>
        <v>3.125</v>
      </c>
    </row>
    <row r="64" spans="2:4" ht="15">
      <c r="B64" s="46" t="s">
        <v>600</v>
      </c>
      <c r="C64" s="41">
        <f>SUM(C57:C63)</f>
        <v>32</v>
      </c>
      <c r="D64" s="47">
        <f>SUM(D56:D63)</f>
        <v>100</v>
      </c>
    </row>
    <row r="66" spans="1:4" ht="15">
      <c r="A66" s="42" t="s">
        <v>608</v>
      </c>
      <c r="B66" s="42" t="s">
        <v>595</v>
      </c>
      <c r="C66" s="42" t="s">
        <v>598</v>
      </c>
      <c r="D66" s="42" t="s">
        <v>599</v>
      </c>
    </row>
    <row r="67" spans="1:4" ht="15">
      <c r="A67" s="41">
        <v>1</v>
      </c>
      <c r="B67" s="43" t="s">
        <v>75</v>
      </c>
      <c r="C67" s="41">
        <v>5</v>
      </c>
      <c r="D67" s="47">
        <f>C67*100/11</f>
        <v>45.45454545454545</v>
      </c>
    </row>
    <row r="68" spans="1:4" ht="15">
      <c r="A68" s="41">
        <v>2</v>
      </c>
      <c r="B68" s="43" t="s">
        <v>637</v>
      </c>
      <c r="C68" s="41">
        <v>2</v>
      </c>
      <c r="D68" s="47">
        <f>C68*100/11</f>
        <v>18.181818181818183</v>
      </c>
    </row>
    <row r="69" spans="1:4" ht="15">
      <c r="A69" s="41">
        <v>3</v>
      </c>
      <c r="B69" s="43" t="s">
        <v>638</v>
      </c>
      <c r="C69" s="41">
        <v>2</v>
      </c>
      <c r="D69" s="47">
        <f>C69*100/11</f>
        <v>18.181818181818183</v>
      </c>
    </row>
    <row r="70" spans="1:4" ht="15">
      <c r="A70" s="41">
        <v>4</v>
      </c>
      <c r="B70" s="43" t="s">
        <v>639</v>
      </c>
      <c r="C70" s="41">
        <v>1</v>
      </c>
      <c r="D70" s="47">
        <f>C70*100/11</f>
        <v>9.090909090909092</v>
      </c>
    </row>
    <row r="71" spans="1:4" ht="15">
      <c r="A71" s="41">
        <v>5</v>
      </c>
      <c r="B71" s="43" t="s">
        <v>65</v>
      </c>
      <c r="C71" s="41">
        <v>1</v>
      </c>
      <c r="D71" s="47">
        <f>C71*100/11</f>
        <v>9.090909090909092</v>
      </c>
    </row>
    <row r="72" spans="1:4" ht="15">
      <c r="A72" s="53"/>
      <c r="B72" s="46" t="s">
        <v>600</v>
      </c>
      <c r="C72" s="41">
        <f>SUM(C67:C71)</f>
        <v>11</v>
      </c>
      <c r="D72" s="41">
        <f>SUM(D66:D71)</f>
        <v>100.00000000000001</v>
      </c>
    </row>
    <row r="74" spans="1:4" ht="15">
      <c r="A74" s="83" t="s">
        <v>596</v>
      </c>
      <c r="B74" s="83"/>
      <c r="C74" s="83"/>
      <c r="D74" s="83"/>
    </row>
    <row r="75" spans="1:4" ht="15">
      <c r="A75" s="84" t="s">
        <v>640</v>
      </c>
      <c r="B75" s="84"/>
      <c r="C75" s="84"/>
      <c r="D75" s="84"/>
    </row>
    <row r="76" spans="1:4" ht="15">
      <c r="A76" s="84" t="s">
        <v>641</v>
      </c>
      <c r="B76" s="84"/>
      <c r="C76" s="84"/>
      <c r="D76" s="84"/>
    </row>
    <row r="77" spans="1:4" ht="15">
      <c r="A77" s="84" t="s">
        <v>642</v>
      </c>
      <c r="B77" s="84"/>
      <c r="C77" s="84"/>
      <c r="D77" s="84"/>
    </row>
    <row r="78" spans="1:4" ht="15">
      <c r="A78" s="84" t="s">
        <v>643</v>
      </c>
      <c r="B78" s="84"/>
      <c r="C78" s="84"/>
      <c r="D78" s="84"/>
    </row>
  </sheetData>
  <sheetProtection/>
  <mergeCells count="9">
    <mergeCell ref="A76:D76"/>
    <mergeCell ref="A77:D77"/>
    <mergeCell ref="A78:D78"/>
    <mergeCell ref="A1:G1"/>
    <mergeCell ref="A2:G2"/>
    <mergeCell ref="A41:D41"/>
    <mergeCell ref="A42:D42"/>
    <mergeCell ref="A74:D74"/>
    <mergeCell ref="A75:D75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45">
      <selection activeCell="F60" sqref="F60"/>
    </sheetView>
  </sheetViews>
  <sheetFormatPr defaultColWidth="9.140625" defaultRowHeight="15"/>
  <cols>
    <col min="1" max="1" width="8.8515625" style="0" customWidth="1"/>
    <col min="2" max="2" width="19.7109375" style="0" customWidth="1"/>
    <col min="3" max="3" width="9.28125" style="1" customWidth="1"/>
    <col min="4" max="4" width="19.140625" style="0" customWidth="1"/>
    <col min="5" max="5" width="19.7109375" style="0" customWidth="1"/>
    <col min="6" max="6" width="20.00390625" style="0" customWidth="1"/>
    <col min="7" max="7" width="18.5742187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305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30">
      <c r="A5" s="12">
        <v>1</v>
      </c>
      <c r="B5" s="13" t="s">
        <v>306</v>
      </c>
      <c r="C5" s="12" t="s">
        <v>309</v>
      </c>
      <c r="D5" s="10" t="s">
        <v>156</v>
      </c>
      <c r="E5" s="10"/>
      <c r="F5" s="10"/>
      <c r="G5" s="10" t="s">
        <v>307</v>
      </c>
    </row>
    <row r="6" spans="1:7" ht="15">
      <c r="A6" s="12">
        <v>2</v>
      </c>
      <c r="B6" s="13" t="s">
        <v>308</v>
      </c>
      <c r="C6" s="12" t="s">
        <v>309</v>
      </c>
      <c r="D6" s="10" t="s">
        <v>28</v>
      </c>
      <c r="E6" s="10" t="s">
        <v>310</v>
      </c>
      <c r="F6" s="10" t="s">
        <v>75</v>
      </c>
      <c r="G6" s="10"/>
    </row>
    <row r="7" spans="1:7" ht="30">
      <c r="A7" s="12">
        <v>3</v>
      </c>
      <c r="B7" s="13" t="s">
        <v>311</v>
      </c>
      <c r="C7" s="12">
        <v>12</v>
      </c>
      <c r="D7" s="10" t="s">
        <v>31</v>
      </c>
      <c r="E7" s="10" t="s">
        <v>312</v>
      </c>
      <c r="F7" s="10" t="s">
        <v>313</v>
      </c>
      <c r="G7" s="10"/>
    </row>
    <row r="8" spans="1:7" ht="30">
      <c r="A8" s="12">
        <v>4</v>
      </c>
      <c r="B8" s="13" t="s">
        <v>314</v>
      </c>
      <c r="C8" s="12">
        <v>27</v>
      </c>
      <c r="D8" s="10" t="s">
        <v>31</v>
      </c>
      <c r="E8" s="10" t="s">
        <v>315</v>
      </c>
      <c r="F8" s="10" t="s">
        <v>316</v>
      </c>
      <c r="G8" s="10"/>
    </row>
    <row r="9" spans="1:7" ht="15">
      <c r="A9" s="12">
        <v>5</v>
      </c>
      <c r="B9" s="13" t="s">
        <v>317</v>
      </c>
      <c r="C9" s="12" t="s">
        <v>318</v>
      </c>
      <c r="D9" s="10" t="s">
        <v>156</v>
      </c>
      <c r="E9" s="10" t="s">
        <v>319</v>
      </c>
      <c r="F9" s="10"/>
      <c r="G9" s="10"/>
    </row>
    <row r="10" spans="1:7" ht="30">
      <c r="A10" s="12">
        <v>6</v>
      </c>
      <c r="B10" s="13" t="s">
        <v>320</v>
      </c>
      <c r="C10" s="17" t="s">
        <v>321</v>
      </c>
      <c r="D10" s="10" t="s">
        <v>28</v>
      </c>
      <c r="E10" s="10" t="s">
        <v>322</v>
      </c>
      <c r="F10" s="10"/>
      <c r="G10" s="10"/>
    </row>
    <row r="11" spans="1:7" ht="30">
      <c r="A11" s="12">
        <v>7</v>
      </c>
      <c r="B11" s="13" t="s">
        <v>323</v>
      </c>
      <c r="C11" s="18" t="s">
        <v>321</v>
      </c>
      <c r="D11" s="10" t="s">
        <v>28</v>
      </c>
      <c r="E11" s="10" t="s">
        <v>322</v>
      </c>
      <c r="F11" s="10"/>
      <c r="G11" s="10"/>
    </row>
    <row r="12" spans="1:7" ht="15">
      <c r="A12" s="12">
        <v>8</v>
      </c>
      <c r="B12" s="13" t="s">
        <v>324</v>
      </c>
      <c r="C12" s="28">
        <v>71</v>
      </c>
      <c r="D12" s="10" t="s">
        <v>28</v>
      </c>
      <c r="E12" s="10" t="s">
        <v>325</v>
      </c>
      <c r="F12" s="10" t="s">
        <v>326</v>
      </c>
      <c r="G12" s="10"/>
    </row>
    <row r="13" spans="1:7" ht="15">
      <c r="A13" s="12">
        <v>9</v>
      </c>
      <c r="B13" s="13" t="s">
        <v>327</v>
      </c>
      <c r="C13" s="18" t="s">
        <v>328</v>
      </c>
      <c r="D13" s="10" t="s">
        <v>28</v>
      </c>
      <c r="E13" s="10" t="s">
        <v>329</v>
      </c>
      <c r="F13" s="10" t="s">
        <v>330</v>
      </c>
      <c r="G13" s="10"/>
    </row>
    <row r="14" spans="1:7" ht="15">
      <c r="A14" s="12">
        <v>10</v>
      </c>
      <c r="B14" s="13" t="s">
        <v>331</v>
      </c>
      <c r="C14" s="27"/>
      <c r="D14" s="10" t="s">
        <v>332</v>
      </c>
      <c r="E14" s="10" t="s">
        <v>329</v>
      </c>
      <c r="F14" s="10" t="s">
        <v>270</v>
      </c>
      <c r="G14" s="10"/>
    </row>
    <row r="15" spans="1:7" ht="15">
      <c r="A15" s="12">
        <v>11</v>
      </c>
      <c r="B15" s="13" t="s">
        <v>333</v>
      </c>
      <c r="C15" s="12">
        <v>16</v>
      </c>
      <c r="D15" s="10" t="s">
        <v>147</v>
      </c>
      <c r="E15" s="10" t="s">
        <v>334</v>
      </c>
      <c r="F15" s="10"/>
      <c r="G15" s="10" t="s">
        <v>335</v>
      </c>
    </row>
    <row r="16" spans="1:7" ht="30">
      <c r="A16" s="12">
        <v>12</v>
      </c>
      <c r="B16" s="13" t="s">
        <v>336</v>
      </c>
      <c r="C16" s="12" t="s">
        <v>178</v>
      </c>
      <c r="D16" s="10" t="s">
        <v>31</v>
      </c>
      <c r="E16" s="10" t="s">
        <v>337</v>
      </c>
      <c r="F16" s="10" t="s">
        <v>338</v>
      </c>
      <c r="G16" s="10"/>
    </row>
    <row r="17" spans="1:7" ht="30">
      <c r="A17" s="12">
        <v>13</v>
      </c>
      <c r="B17" s="13" t="s">
        <v>339</v>
      </c>
      <c r="C17" s="12" t="s">
        <v>340</v>
      </c>
      <c r="D17" s="10" t="s">
        <v>341</v>
      </c>
      <c r="E17" s="10" t="s">
        <v>41</v>
      </c>
      <c r="F17" s="10" t="s">
        <v>342</v>
      </c>
      <c r="G17" s="10"/>
    </row>
    <row r="18" spans="1:7" ht="30">
      <c r="A18" s="12">
        <v>14</v>
      </c>
      <c r="B18" s="13" t="s">
        <v>343</v>
      </c>
      <c r="C18" s="12" t="s">
        <v>344</v>
      </c>
      <c r="D18" s="10" t="s">
        <v>341</v>
      </c>
      <c r="E18" s="10" t="s">
        <v>41</v>
      </c>
      <c r="F18" s="10" t="s">
        <v>342</v>
      </c>
      <c r="G18" s="10"/>
    </row>
    <row r="19" spans="1:7" ht="15">
      <c r="A19" s="12">
        <v>15</v>
      </c>
      <c r="B19" s="13" t="s">
        <v>345</v>
      </c>
      <c r="C19" s="12">
        <v>17</v>
      </c>
      <c r="D19" s="10" t="s">
        <v>31</v>
      </c>
      <c r="E19" s="10"/>
      <c r="F19" s="10"/>
      <c r="G19" s="10"/>
    </row>
    <row r="20" spans="1:7" ht="15">
      <c r="A20" s="12">
        <v>16</v>
      </c>
      <c r="B20" s="13" t="s">
        <v>346</v>
      </c>
      <c r="C20" s="12">
        <v>10</v>
      </c>
      <c r="D20" s="10" t="s">
        <v>31</v>
      </c>
      <c r="E20" s="10"/>
      <c r="F20" s="10"/>
      <c r="G20" s="10"/>
    </row>
    <row r="21" spans="1:7" ht="30">
      <c r="A21" s="12">
        <v>17</v>
      </c>
      <c r="B21" s="13" t="s">
        <v>347</v>
      </c>
      <c r="C21" s="12"/>
      <c r="D21" s="10" t="s">
        <v>348</v>
      </c>
      <c r="E21" s="10" t="s">
        <v>41</v>
      </c>
      <c r="F21" s="10" t="s">
        <v>349</v>
      </c>
      <c r="G21" s="10"/>
    </row>
    <row r="22" spans="1:7" ht="15">
      <c r="A22" s="12">
        <v>18</v>
      </c>
      <c r="B22" s="13" t="s">
        <v>350</v>
      </c>
      <c r="C22" s="12" t="s">
        <v>351</v>
      </c>
      <c r="D22" s="10" t="s">
        <v>28</v>
      </c>
      <c r="E22" s="10" t="s">
        <v>329</v>
      </c>
      <c r="F22" s="10" t="s">
        <v>270</v>
      </c>
      <c r="G22" s="10"/>
    </row>
    <row r="23" spans="1:7" ht="15">
      <c r="A23" s="12">
        <v>19</v>
      </c>
      <c r="B23" s="13" t="s">
        <v>352</v>
      </c>
      <c r="C23" s="12" t="s">
        <v>353</v>
      </c>
      <c r="D23" s="10" t="s">
        <v>28</v>
      </c>
      <c r="E23" s="10" t="s">
        <v>329</v>
      </c>
      <c r="F23" s="10" t="s">
        <v>270</v>
      </c>
      <c r="G23" s="10"/>
    </row>
    <row r="24" spans="1:7" ht="15">
      <c r="A24" s="12">
        <v>20</v>
      </c>
      <c r="B24" s="13" t="s">
        <v>354</v>
      </c>
      <c r="C24" s="12">
        <v>361</v>
      </c>
      <c r="D24" s="10" t="s">
        <v>348</v>
      </c>
      <c r="E24" s="10" t="s">
        <v>41</v>
      </c>
      <c r="F24" s="10"/>
      <c r="G24" s="10"/>
    </row>
    <row r="25" spans="1:7" ht="30">
      <c r="A25" s="12">
        <v>21</v>
      </c>
      <c r="B25" s="13" t="s">
        <v>355</v>
      </c>
      <c r="C25" s="12">
        <v>237</v>
      </c>
      <c r="D25" s="10" t="s">
        <v>348</v>
      </c>
      <c r="E25" s="10" t="s">
        <v>41</v>
      </c>
      <c r="F25" s="10" t="s">
        <v>349</v>
      </c>
      <c r="G25" s="10"/>
    </row>
    <row r="26" spans="1:7" ht="15">
      <c r="A26" s="12">
        <v>22</v>
      </c>
      <c r="B26" s="22" t="s">
        <v>356</v>
      </c>
      <c r="C26" s="24">
        <v>89</v>
      </c>
      <c r="D26" s="22" t="s">
        <v>28</v>
      </c>
      <c r="E26" s="22" t="s">
        <v>329</v>
      </c>
      <c r="F26" s="10" t="s">
        <v>270</v>
      </c>
      <c r="G26" s="10"/>
    </row>
    <row r="27" spans="1:7" ht="30">
      <c r="A27" s="12">
        <v>23</v>
      </c>
      <c r="B27" s="22" t="s">
        <v>357</v>
      </c>
      <c r="C27" s="24" t="s">
        <v>358</v>
      </c>
      <c r="D27" s="22" t="s">
        <v>31</v>
      </c>
      <c r="E27" s="22"/>
      <c r="F27" s="10" t="s">
        <v>359</v>
      </c>
      <c r="G27" s="10"/>
    </row>
    <row r="28" spans="1:7" ht="30">
      <c r="A28" s="12">
        <v>24</v>
      </c>
      <c r="B28" s="10" t="s">
        <v>360</v>
      </c>
      <c r="C28" s="24">
        <v>12</v>
      </c>
      <c r="D28" s="10" t="s">
        <v>28</v>
      </c>
      <c r="E28" s="10" t="s">
        <v>361</v>
      </c>
      <c r="F28" s="10" t="s">
        <v>362</v>
      </c>
      <c r="G28" s="10"/>
    </row>
    <row r="29" spans="1:7" ht="30">
      <c r="A29" s="12">
        <v>25</v>
      </c>
      <c r="B29" s="10" t="s">
        <v>363</v>
      </c>
      <c r="C29" s="24" t="s">
        <v>364</v>
      </c>
      <c r="D29" s="10" t="s">
        <v>28</v>
      </c>
      <c r="E29" s="10" t="s">
        <v>365</v>
      </c>
      <c r="F29" s="10" t="s">
        <v>270</v>
      </c>
      <c r="G29" s="10"/>
    </row>
    <row r="30" spans="1:7" ht="45">
      <c r="A30" s="12">
        <v>26</v>
      </c>
      <c r="B30" s="10" t="s">
        <v>366</v>
      </c>
      <c r="C30" s="24">
        <v>82</v>
      </c>
      <c r="D30" s="10" t="s">
        <v>28</v>
      </c>
      <c r="E30" s="10" t="s">
        <v>367</v>
      </c>
      <c r="F30" s="10" t="s">
        <v>368</v>
      </c>
      <c r="G30" s="10"/>
    </row>
    <row r="31" spans="1:7" ht="15">
      <c r="A31" s="30"/>
      <c r="B31" s="31"/>
      <c r="C31" s="32"/>
      <c r="D31" s="31"/>
      <c r="E31" s="31"/>
      <c r="F31" s="31"/>
      <c r="G31" s="31"/>
    </row>
    <row r="32" spans="1:7" ht="15">
      <c r="A32" s="30"/>
      <c r="B32" s="31"/>
      <c r="C32" s="32"/>
      <c r="D32" s="31"/>
      <c r="E32" s="31"/>
      <c r="F32" s="31"/>
      <c r="G32" s="31"/>
    </row>
    <row r="33" spans="1:7" ht="15">
      <c r="A33" s="30"/>
      <c r="B33" s="31"/>
      <c r="C33" s="32"/>
      <c r="D33" s="31"/>
      <c r="E33" s="31"/>
      <c r="F33" s="31"/>
      <c r="G33" s="31"/>
    </row>
    <row r="53" spans="1:7" ht="48" customHeight="1">
      <c r="A53" s="88" t="s">
        <v>0</v>
      </c>
      <c r="B53" s="88"/>
      <c r="C53" s="88"/>
      <c r="D53" s="88"/>
      <c r="E53" s="63"/>
      <c r="F53" s="63"/>
      <c r="G53" s="63"/>
    </row>
    <row r="54" spans="1:7" ht="32.25" customHeight="1">
      <c r="A54" s="88" t="s">
        <v>658</v>
      </c>
      <c r="B54" s="88"/>
      <c r="C54" s="88"/>
      <c r="D54" s="88"/>
      <c r="E54" s="63"/>
      <c r="F54" s="63"/>
      <c r="G54" s="63"/>
    </row>
    <row r="56" spans="1:4" ht="15">
      <c r="A56" s="42" t="s">
        <v>608</v>
      </c>
      <c r="B56" s="42" t="s">
        <v>4</v>
      </c>
      <c r="C56" s="42" t="s">
        <v>598</v>
      </c>
      <c r="D56" s="44" t="s">
        <v>599</v>
      </c>
    </row>
    <row r="57" spans="1:4" ht="15">
      <c r="A57" s="41">
        <v>1</v>
      </c>
      <c r="B57" s="34" t="s">
        <v>61</v>
      </c>
      <c r="C57" s="41">
        <v>12</v>
      </c>
      <c r="D57" s="47">
        <f>C57*100/29</f>
        <v>41.37931034482759</v>
      </c>
    </row>
    <row r="58" spans="1:4" ht="15">
      <c r="A58" s="41">
        <v>2</v>
      </c>
      <c r="B58" s="34" t="s">
        <v>31</v>
      </c>
      <c r="C58" s="41">
        <v>6</v>
      </c>
      <c r="D58" s="47">
        <f aca="true" t="shared" si="0" ref="D58:D63">C58*100/29</f>
        <v>20.689655172413794</v>
      </c>
    </row>
    <row r="59" spans="1:4" ht="15">
      <c r="A59" s="41">
        <v>3</v>
      </c>
      <c r="B59" s="34" t="s">
        <v>348</v>
      </c>
      <c r="C59" s="41">
        <v>3</v>
      </c>
      <c r="D59" s="47">
        <f t="shared" si="0"/>
        <v>10.344827586206897</v>
      </c>
    </row>
    <row r="60" spans="1:4" ht="15">
      <c r="A60" s="41">
        <v>4</v>
      </c>
      <c r="B60" s="34" t="s">
        <v>58</v>
      </c>
      <c r="C60" s="41">
        <v>2</v>
      </c>
      <c r="D60" s="47">
        <f t="shared" si="0"/>
        <v>6.896551724137931</v>
      </c>
    </row>
    <row r="61" spans="1:4" ht="15">
      <c r="A61" s="41">
        <v>5</v>
      </c>
      <c r="B61" s="34" t="s">
        <v>147</v>
      </c>
      <c r="C61" s="41">
        <v>2</v>
      </c>
      <c r="D61" s="47">
        <f t="shared" si="0"/>
        <v>6.896551724137931</v>
      </c>
    </row>
    <row r="62" spans="1:4" ht="15">
      <c r="A62" s="41">
        <v>6</v>
      </c>
      <c r="B62" s="34" t="s">
        <v>40</v>
      </c>
      <c r="C62" s="41">
        <v>2</v>
      </c>
      <c r="D62" s="47">
        <f t="shared" si="0"/>
        <v>6.896551724137931</v>
      </c>
    </row>
    <row r="63" spans="1:7" ht="15">
      <c r="A63" s="41">
        <v>7</v>
      </c>
      <c r="B63" s="34" t="s">
        <v>156</v>
      </c>
      <c r="C63" s="41">
        <v>2</v>
      </c>
      <c r="D63" s="47">
        <f t="shared" si="0"/>
        <v>6.896551724137931</v>
      </c>
      <c r="E63" s="52"/>
      <c r="F63" s="53"/>
      <c r="G63" s="54"/>
    </row>
    <row r="64" spans="1:7" ht="15">
      <c r="A64" s="53"/>
      <c r="B64" s="46" t="s">
        <v>600</v>
      </c>
      <c r="C64" s="41">
        <f>SUM(C57:C63)</f>
        <v>29</v>
      </c>
      <c r="D64" s="47">
        <f>SUM(D55:D63)</f>
        <v>100.00000000000003</v>
      </c>
      <c r="E64" s="55"/>
      <c r="F64" s="53"/>
      <c r="G64" s="54"/>
    </row>
    <row r="66" spans="1:4" ht="15">
      <c r="A66" s="44" t="s">
        <v>608</v>
      </c>
      <c r="B66" s="42" t="s">
        <v>594</v>
      </c>
      <c r="C66" s="42" t="s">
        <v>598</v>
      </c>
      <c r="D66" s="42" t="s">
        <v>599</v>
      </c>
    </row>
    <row r="67" spans="1:4" ht="15">
      <c r="A67" s="41">
        <v>1</v>
      </c>
      <c r="B67" s="34" t="s">
        <v>264</v>
      </c>
      <c r="C67" s="41">
        <v>12</v>
      </c>
      <c r="D67" s="47">
        <f>C67*100/25</f>
        <v>48</v>
      </c>
    </row>
    <row r="68" spans="1:4" ht="15">
      <c r="A68" s="41">
        <v>2</v>
      </c>
      <c r="B68" s="6" t="s">
        <v>41</v>
      </c>
      <c r="C68" s="41">
        <v>6</v>
      </c>
      <c r="D68" s="47">
        <f>C68*100/25</f>
        <v>24</v>
      </c>
    </row>
    <row r="69" spans="1:4" ht="15">
      <c r="A69" s="41">
        <v>3</v>
      </c>
      <c r="B69" s="34" t="s">
        <v>644</v>
      </c>
      <c r="C69" s="41">
        <v>3</v>
      </c>
      <c r="D69" s="47">
        <f>C69*100/25</f>
        <v>12</v>
      </c>
    </row>
    <row r="70" spans="1:4" ht="15">
      <c r="A70" s="41">
        <v>4</v>
      </c>
      <c r="B70" s="6" t="s">
        <v>413</v>
      </c>
      <c r="C70" s="41">
        <v>3</v>
      </c>
      <c r="D70" s="47">
        <f>C70*100/25</f>
        <v>12</v>
      </c>
    </row>
    <row r="71" spans="1:4" ht="15">
      <c r="A71" s="41">
        <v>5</v>
      </c>
      <c r="B71" s="34" t="s">
        <v>645</v>
      </c>
      <c r="C71" s="41">
        <v>1</v>
      </c>
      <c r="D71" s="47">
        <f>C71*100/25</f>
        <v>4</v>
      </c>
    </row>
    <row r="72" spans="2:4" ht="15">
      <c r="B72" s="46" t="s">
        <v>600</v>
      </c>
      <c r="C72" s="41">
        <f>SUM(C67:C71)</f>
        <v>25</v>
      </c>
      <c r="D72" s="47">
        <f>SUM(G54:G61)</f>
        <v>0</v>
      </c>
    </row>
    <row r="74" spans="1:4" ht="15">
      <c r="A74" s="42" t="s">
        <v>608</v>
      </c>
      <c r="B74" s="42" t="s">
        <v>595</v>
      </c>
      <c r="C74" s="42" t="s">
        <v>598</v>
      </c>
      <c r="D74" s="42" t="s">
        <v>599</v>
      </c>
    </row>
    <row r="75" spans="1:4" ht="15">
      <c r="A75" s="41">
        <v>1</v>
      </c>
      <c r="B75" s="43" t="s">
        <v>270</v>
      </c>
      <c r="C75" s="41">
        <v>8</v>
      </c>
      <c r="D75" s="47">
        <f>C75*100/18</f>
        <v>44.44444444444444</v>
      </c>
    </row>
    <row r="76" spans="1:7" ht="15">
      <c r="A76" s="41">
        <v>2</v>
      </c>
      <c r="B76" s="43" t="s">
        <v>75</v>
      </c>
      <c r="C76" s="41">
        <v>6</v>
      </c>
      <c r="D76" s="47">
        <f>C76*100/18</f>
        <v>33.333333333333336</v>
      </c>
      <c r="E76" s="96"/>
      <c r="F76" s="96"/>
      <c r="G76" s="96"/>
    </row>
    <row r="77" spans="1:7" ht="15">
      <c r="A77" s="41">
        <v>3</v>
      </c>
      <c r="B77" s="43" t="s">
        <v>517</v>
      </c>
      <c r="C77" s="41">
        <v>3</v>
      </c>
      <c r="D77" s="47">
        <f>C77*100/18</f>
        <v>16.666666666666668</v>
      </c>
      <c r="E77" s="96"/>
      <c r="F77" s="96"/>
      <c r="G77" s="96"/>
    </row>
    <row r="78" spans="1:7" ht="15">
      <c r="A78" s="41">
        <v>4</v>
      </c>
      <c r="B78" s="43" t="s">
        <v>326</v>
      </c>
      <c r="C78" s="41">
        <v>1</v>
      </c>
      <c r="D78" s="47">
        <f>C78*100/18</f>
        <v>5.555555555555555</v>
      </c>
      <c r="E78" s="96"/>
      <c r="F78" s="96"/>
      <c r="G78" s="96"/>
    </row>
    <row r="79" spans="1:4" ht="15">
      <c r="A79" s="53"/>
      <c r="B79" s="46" t="s">
        <v>600</v>
      </c>
      <c r="C79" s="41">
        <f>SUM(C75:C78)</f>
        <v>18</v>
      </c>
      <c r="D79" s="41">
        <f>SUM(D74:D78)</f>
        <v>100</v>
      </c>
    </row>
    <row r="81" spans="1:4" ht="15">
      <c r="A81" s="83" t="s">
        <v>596</v>
      </c>
      <c r="B81" s="83"/>
      <c r="C81" s="83"/>
      <c r="D81" s="83"/>
    </row>
    <row r="82" spans="1:4" ht="15">
      <c r="A82" s="84" t="s">
        <v>646</v>
      </c>
      <c r="B82" s="84"/>
      <c r="C82" s="84"/>
      <c r="D82" s="84"/>
    </row>
  </sheetData>
  <sheetProtection/>
  <mergeCells count="9">
    <mergeCell ref="A1:G1"/>
    <mergeCell ref="A2:G2"/>
    <mergeCell ref="A53:D53"/>
    <mergeCell ref="A54:D54"/>
    <mergeCell ref="A81:D81"/>
    <mergeCell ref="A82:D82"/>
    <mergeCell ref="E76:G76"/>
    <mergeCell ref="E77:G77"/>
    <mergeCell ref="E78:G78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3">
      <selection activeCell="E63" sqref="E63"/>
    </sheetView>
  </sheetViews>
  <sheetFormatPr defaultColWidth="9.140625" defaultRowHeight="15"/>
  <cols>
    <col min="2" max="2" width="22.28125" style="0" customWidth="1"/>
    <col min="4" max="4" width="18.28125" style="0" customWidth="1"/>
    <col min="5" max="5" width="20.8515625" style="0" customWidth="1"/>
    <col min="6" max="6" width="20.00390625" style="0" customWidth="1"/>
    <col min="7" max="7" width="18.42187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369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30">
      <c r="A5" s="12">
        <v>1</v>
      </c>
      <c r="B5" s="13" t="s">
        <v>370</v>
      </c>
      <c r="C5" s="18"/>
      <c r="D5" s="10" t="s">
        <v>371</v>
      </c>
      <c r="E5" s="10" t="s">
        <v>372</v>
      </c>
      <c r="F5" s="10" t="s">
        <v>373</v>
      </c>
      <c r="G5" s="10"/>
    </row>
    <row r="6" spans="1:7" ht="15">
      <c r="A6" s="12">
        <v>2</v>
      </c>
      <c r="B6" s="13" t="s">
        <v>374</v>
      </c>
      <c r="C6" s="12">
        <v>11</v>
      </c>
      <c r="D6" s="10" t="s">
        <v>31</v>
      </c>
      <c r="E6" s="10"/>
      <c r="F6" s="10"/>
      <c r="G6" s="10"/>
    </row>
    <row r="7" spans="1:7" ht="30">
      <c r="A7" s="12">
        <v>3</v>
      </c>
      <c r="B7" s="13" t="s">
        <v>375</v>
      </c>
      <c r="C7" s="12" t="s">
        <v>376</v>
      </c>
      <c r="D7" s="10" t="s">
        <v>377</v>
      </c>
      <c r="E7" s="10" t="s">
        <v>378</v>
      </c>
      <c r="F7" s="10" t="s">
        <v>379</v>
      </c>
      <c r="G7" s="10"/>
    </row>
    <row r="8" spans="1:7" ht="30">
      <c r="A8" s="12">
        <v>4</v>
      </c>
      <c r="B8" s="13" t="s">
        <v>380</v>
      </c>
      <c r="C8" s="12" t="s">
        <v>381</v>
      </c>
      <c r="D8" s="10" t="s">
        <v>377</v>
      </c>
      <c r="E8" s="10" t="s">
        <v>378</v>
      </c>
      <c r="F8" s="10" t="s">
        <v>379</v>
      </c>
      <c r="G8" s="10"/>
    </row>
    <row r="9" spans="1:7" ht="30">
      <c r="A9" s="12">
        <v>5</v>
      </c>
      <c r="B9" s="13" t="s">
        <v>382</v>
      </c>
      <c r="C9" s="12" t="s">
        <v>383</v>
      </c>
      <c r="D9" s="10" t="s">
        <v>377</v>
      </c>
      <c r="E9" s="10" t="s">
        <v>378</v>
      </c>
      <c r="F9" s="10" t="s">
        <v>75</v>
      </c>
      <c r="G9" s="10"/>
    </row>
    <row r="10" spans="1:7" ht="15">
      <c r="A10" s="12">
        <v>6</v>
      </c>
      <c r="B10" s="13" t="s">
        <v>384</v>
      </c>
      <c r="C10" s="17"/>
      <c r="D10" s="10" t="s">
        <v>377</v>
      </c>
      <c r="E10" s="10" t="s">
        <v>385</v>
      </c>
      <c r="F10" s="10" t="s">
        <v>326</v>
      </c>
      <c r="G10" s="10"/>
    </row>
    <row r="11" spans="1:7" ht="30">
      <c r="A11" s="12">
        <v>7</v>
      </c>
      <c r="B11" s="13" t="s">
        <v>386</v>
      </c>
      <c r="C11" s="18">
        <v>12</v>
      </c>
      <c r="D11" s="10" t="s">
        <v>377</v>
      </c>
      <c r="E11" s="10" t="s">
        <v>387</v>
      </c>
      <c r="F11" s="10" t="s">
        <v>388</v>
      </c>
      <c r="G11" s="10"/>
    </row>
    <row r="12" spans="1:7" ht="15">
      <c r="A12" s="12">
        <v>8</v>
      </c>
      <c r="B12" s="13" t="s">
        <v>389</v>
      </c>
      <c r="C12" s="28">
        <v>77</v>
      </c>
      <c r="D12" s="10" t="s">
        <v>390</v>
      </c>
      <c r="E12" s="10" t="s">
        <v>329</v>
      </c>
      <c r="F12" s="10" t="s">
        <v>379</v>
      </c>
      <c r="G12" s="10"/>
    </row>
    <row r="13" spans="1:7" ht="30">
      <c r="A13" s="12">
        <v>9</v>
      </c>
      <c r="B13" s="13" t="s">
        <v>391</v>
      </c>
      <c r="C13" s="18">
        <v>114</v>
      </c>
      <c r="D13" s="10" t="s">
        <v>390</v>
      </c>
      <c r="E13" s="10" t="s">
        <v>329</v>
      </c>
      <c r="F13" s="10" t="s">
        <v>392</v>
      </c>
      <c r="G13" s="10"/>
    </row>
    <row r="14" spans="1:7" ht="15">
      <c r="A14" s="12">
        <v>10</v>
      </c>
      <c r="B14" s="13" t="s">
        <v>393</v>
      </c>
      <c r="C14" s="18" t="s">
        <v>394</v>
      </c>
      <c r="D14" s="10" t="s">
        <v>31</v>
      </c>
      <c r="E14" s="10"/>
      <c r="F14" s="10"/>
      <c r="G14" s="10"/>
    </row>
    <row r="15" spans="1:7" ht="45">
      <c r="A15" s="12">
        <v>11</v>
      </c>
      <c r="B15" s="13" t="s">
        <v>395</v>
      </c>
      <c r="C15" s="12">
        <v>78</v>
      </c>
      <c r="D15" s="10" t="s">
        <v>61</v>
      </c>
      <c r="E15" s="10" t="s">
        <v>396</v>
      </c>
      <c r="F15" s="10" t="s">
        <v>397</v>
      </c>
      <c r="G15" s="10"/>
    </row>
    <row r="16" spans="1:7" ht="30">
      <c r="A16" s="12">
        <v>12</v>
      </c>
      <c r="B16" s="10" t="s">
        <v>398</v>
      </c>
      <c r="C16" s="12">
        <v>9</v>
      </c>
      <c r="D16" s="10" t="s">
        <v>399</v>
      </c>
      <c r="E16" s="10" t="s">
        <v>329</v>
      </c>
      <c r="F16" s="10" t="s">
        <v>392</v>
      </c>
      <c r="G16" s="10"/>
    </row>
    <row r="17" spans="1:7" ht="30">
      <c r="A17" s="12">
        <v>13</v>
      </c>
      <c r="B17" s="13" t="s">
        <v>400</v>
      </c>
      <c r="C17" s="12">
        <v>169</v>
      </c>
      <c r="D17" s="10" t="s">
        <v>28</v>
      </c>
      <c r="E17" s="10" t="s">
        <v>401</v>
      </c>
      <c r="F17" s="10" t="s">
        <v>402</v>
      </c>
      <c r="G17" s="10"/>
    </row>
    <row r="18" spans="1:7" ht="15">
      <c r="A18" s="12">
        <v>14</v>
      </c>
      <c r="B18" s="13" t="s">
        <v>403</v>
      </c>
      <c r="C18" s="12">
        <v>165</v>
      </c>
      <c r="D18" s="10" t="s">
        <v>28</v>
      </c>
      <c r="E18" s="10" t="s">
        <v>264</v>
      </c>
      <c r="F18" s="10"/>
      <c r="G18" s="10"/>
    </row>
    <row r="19" spans="1:7" ht="30">
      <c r="A19" s="12">
        <v>15</v>
      </c>
      <c r="B19" s="13" t="s">
        <v>404</v>
      </c>
      <c r="C19" s="12">
        <v>89</v>
      </c>
      <c r="D19" s="10" t="s">
        <v>147</v>
      </c>
      <c r="E19" s="10" t="s">
        <v>405</v>
      </c>
      <c r="F19" s="10" t="s">
        <v>406</v>
      </c>
      <c r="G19" s="10"/>
    </row>
    <row r="20" spans="1:7" ht="30">
      <c r="A20" s="12">
        <v>16</v>
      </c>
      <c r="B20" s="13" t="s">
        <v>407</v>
      </c>
      <c r="C20" s="12" t="s">
        <v>321</v>
      </c>
      <c r="D20" s="10" t="s">
        <v>147</v>
      </c>
      <c r="E20" s="10" t="s">
        <v>408</v>
      </c>
      <c r="F20" s="10" t="s">
        <v>270</v>
      </c>
      <c r="G20" s="10"/>
    </row>
    <row r="21" spans="1:7" ht="15">
      <c r="A21" s="12">
        <v>17</v>
      </c>
      <c r="B21" s="13" t="s">
        <v>409</v>
      </c>
      <c r="C21" s="12">
        <v>3</v>
      </c>
      <c r="D21" s="10" t="s">
        <v>28</v>
      </c>
      <c r="E21" s="10" t="s">
        <v>329</v>
      </c>
      <c r="F21" s="10" t="s">
        <v>270</v>
      </c>
      <c r="G21" s="10"/>
    </row>
    <row r="22" spans="1:7" ht="15">
      <c r="A22" s="12">
        <v>18</v>
      </c>
      <c r="B22" s="13" t="s">
        <v>410</v>
      </c>
      <c r="C22" s="12">
        <v>38</v>
      </c>
      <c r="D22" s="10" t="s">
        <v>28</v>
      </c>
      <c r="E22" s="10" t="s">
        <v>411</v>
      </c>
      <c r="F22" s="10" t="s">
        <v>379</v>
      </c>
      <c r="G22" s="10"/>
    </row>
    <row r="23" spans="1:7" ht="15">
      <c r="A23" s="12">
        <v>19</v>
      </c>
      <c r="B23" s="13" t="s">
        <v>412</v>
      </c>
      <c r="C23" s="12">
        <v>76</v>
      </c>
      <c r="D23" s="10" t="s">
        <v>31</v>
      </c>
      <c r="E23" s="10" t="s">
        <v>413</v>
      </c>
      <c r="F23" s="10" t="s">
        <v>414</v>
      </c>
      <c r="G23" s="10"/>
    </row>
    <row r="24" spans="1:7" ht="15">
      <c r="A24" s="12">
        <v>20</v>
      </c>
      <c r="B24" s="13" t="s">
        <v>415</v>
      </c>
      <c r="C24" s="12" t="s">
        <v>416</v>
      </c>
      <c r="D24" s="10" t="s">
        <v>377</v>
      </c>
      <c r="E24" s="10" t="s">
        <v>264</v>
      </c>
      <c r="F24" s="10" t="s">
        <v>379</v>
      </c>
      <c r="G24" s="10"/>
    </row>
    <row r="25" spans="1:7" ht="15">
      <c r="A25" s="12">
        <v>21</v>
      </c>
      <c r="B25" s="13" t="s">
        <v>417</v>
      </c>
      <c r="C25" s="12" t="s">
        <v>418</v>
      </c>
      <c r="D25" s="10" t="s">
        <v>377</v>
      </c>
      <c r="E25" s="10" t="s">
        <v>419</v>
      </c>
      <c r="F25" s="10" t="s">
        <v>175</v>
      </c>
      <c r="G25" s="10"/>
    </row>
    <row r="26" spans="1:7" ht="15">
      <c r="A26" s="12">
        <v>22</v>
      </c>
      <c r="B26" s="22" t="s">
        <v>420</v>
      </c>
      <c r="C26" s="24" t="s">
        <v>421</v>
      </c>
      <c r="D26" s="22" t="s">
        <v>377</v>
      </c>
      <c r="E26" s="22" t="s">
        <v>401</v>
      </c>
      <c r="F26" s="10"/>
      <c r="G26" s="10"/>
    </row>
    <row r="27" spans="1:7" ht="15">
      <c r="A27" s="12">
        <v>23</v>
      </c>
      <c r="B27" s="22" t="s">
        <v>422</v>
      </c>
      <c r="C27" s="24">
        <v>28</v>
      </c>
      <c r="D27" s="22" t="s">
        <v>147</v>
      </c>
      <c r="E27" s="22" t="s">
        <v>264</v>
      </c>
      <c r="F27" s="10"/>
      <c r="G27" s="10"/>
    </row>
    <row r="28" spans="1:7" ht="30">
      <c r="A28" s="12">
        <v>24</v>
      </c>
      <c r="B28" s="10" t="s">
        <v>423</v>
      </c>
      <c r="C28" s="24">
        <v>80</v>
      </c>
      <c r="D28" s="10" t="s">
        <v>147</v>
      </c>
      <c r="E28" s="10" t="s">
        <v>424</v>
      </c>
      <c r="F28" s="10" t="s">
        <v>425</v>
      </c>
      <c r="G28" s="10"/>
    </row>
    <row r="29" spans="1:7" ht="15">
      <c r="A29" s="12">
        <v>25</v>
      </c>
      <c r="B29" s="10" t="s">
        <v>426</v>
      </c>
      <c r="C29" s="24">
        <v>114</v>
      </c>
      <c r="D29" s="10" t="s">
        <v>147</v>
      </c>
      <c r="E29" s="10" t="s">
        <v>264</v>
      </c>
      <c r="F29" s="10"/>
      <c r="G29" s="10"/>
    </row>
    <row r="30" spans="1:7" ht="15">
      <c r="A30" s="12">
        <v>26</v>
      </c>
      <c r="B30" s="10" t="s">
        <v>427</v>
      </c>
      <c r="C30" s="24">
        <v>167</v>
      </c>
      <c r="D30" s="10" t="s">
        <v>428</v>
      </c>
      <c r="E30" s="10" t="s">
        <v>429</v>
      </c>
      <c r="F30" s="10" t="s">
        <v>430</v>
      </c>
      <c r="G30" s="10"/>
    </row>
    <row r="31" spans="1:7" ht="15">
      <c r="A31" s="12">
        <v>27</v>
      </c>
      <c r="B31" s="22" t="s">
        <v>431</v>
      </c>
      <c r="C31" s="35">
        <v>205</v>
      </c>
      <c r="D31" s="22" t="s">
        <v>147</v>
      </c>
      <c r="E31" s="22" t="s">
        <v>264</v>
      </c>
      <c r="F31" s="34"/>
      <c r="G31" s="34"/>
    </row>
    <row r="32" spans="1:7" ht="45">
      <c r="A32" s="12">
        <v>28</v>
      </c>
      <c r="B32" s="22" t="s">
        <v>432</v>
      </c>
      <c r="C32" s="35">
        <v>123</v>
      </c>
      <c r="D32" s="22" t="s">
        <v>433</v>
      </c>
      <c r="E32" s="22" t="s">
        <v>434</v>
      </c>
      <c r="F32" s="22" t="s">
        <v>435</v>
      </c>
      <c r="G32" s="34"/>
    </row>
    <row r="33" spans="1:7" ht="45">
      <c r="A33" s="12">
        <v>29</v>
      </c>
      <c r="B33" s="22" t="s">
        <v>436</v>
      </c>
      <c r="C33" s="35">
        <v>123</v>
      </c>
      <c r="D33" s="22" t="s">
        <v>433</v>
      </c>
      <c r="E33" s="22" t="s">
        <v>434</v>
      </c>
      <c r="F33" s="22" t="s">
        <v>435</v>
      </c>
      <c r="G33" s="34"/>
    </row>
    <row r="34" spans="1:7" ht="45">
      <c r="A34" s="12">
        <v>30</v>
      </c>
      <c r="B34" s="22" t="s">
        <v>437</v>
      </c>
      <c r="C34" s="35">
        <v>238</v>
      </c>
      <c r="D34" s="22" t="s">
        <v>31</v>
      </c>
      <c r="E34" s="22" t="s">
        <v>438</v>
      </c>
      <c r="F34" s="22" t="s">
        <v>414</v>
      </c>
      <c r="G34" s="34"/>
    </row>
    <row r="35" spans="1:7" ht="15">
      <c r="A35" s="12">
        <v>31</v>
      </c>
      <c r="B35" s="22" t="s">
        <v>439</v>
      </c>
      <c r="C35" s="35">
        <v>15</v>
      </c>
      <c r="D35" s="22" t="s">
        <v>428</v>
      </c>
      <c r="E35" s="22" t="s">
        <v>264</v>
      </c>
      <c r="F35" s="13"/>
      <c r="G35" s="34"/>
    </row>
    <row r="36" spans="1:7" ht="30">
      <c r="A36" s="12">
        <v>32</v>
      </c>
      <c r="B36" s="22" t="s">
        <v>440</v>
      </c>
      <c r="C36" s="35">
        <v>8</v>
      </c>
      <c r="D36" s="22" t="s">
        <v>137</v>
      </c>
      <c r="E36" s="22" t="s">
        <v>441</v>
      </c>
      <c r="F36" s="22" t="s">
        <v>270</v>
      </c>
      <c r="G36" s="34"/>
    </row>
    <row r="37" spans="1:7" ht="15">
      <c r="A37" s="12">
        <v>33</v>
      </c>
      <c r="B37" s="22" t="s">
        <v>442</v>
      </c>
      <c r="C37" s="12" t="s">
        <v>443</v>
      </c>
      <c r="D37" s="22" t="s">
        <v>428</v>
      </c>
      <c r="E37" s="22" t="s">
        <v>444</v>
      </c>
      <c r="F37" s="13"/>
      <c r="G37" s="34"/>
    </row>
    <row r="38" spans="1:7" ht="15">
      <c r="A38" s="12">
        <v>34</v>
      </c>
      <c r="B38" s="22" t="s">
        <v>445</v>
      </c>
      <c r="C38" s="12" t="s">
        <v>446</v>
      </c>
      <c r="D38" s="22" t="s">
        <v>147</v>
      </c>
      <c r="E38" s="22" t="s">
        <v>401</v>
      </c>
      <c r="F38" s="13"/>
      <c r="G38" s="34"/>
    </row>
    <row r="39" spans="1:7" ht="15">
      <c r="A39" s="12">
        <v>35</v>
      </c>
      <c r="B39" s="22" t="s">
        <v>447</v>
      </c>
      <c r="C39" s="12" t="s">
        <v>448</v>
      </c>
      <c r="D39" s="22" t="s">
        <v>61</v>
      </c>
      <c r="E39" s="22" t="s">
        <v>264</v>
      </c>
      <c r="F39" s="22" t="s">
        <v>270</v>
      </c>
      <c r="G39" s="34"/>
    </row>
    <row r="40" spans="1:7" ht="45">
      <c r="A40" s="12">
        <v>36</v>
      </c>
      <c r="B40" s="22" t="s">
        <v>449</v>
      </c>
      <c r="C40" s="12">
        <v>114</v>
      </c>
      <c r="D40" s="22" t="s">
        <v>428</v>
      </c>
      <c r="E40" s="22" t="s">
        <v>450</v>
      </c>
      <c r="F40" s="13" t="s">
        <v>379</v>
      </c>
      <c r="G40" s="34"/>
    </row>
    <row r="47" spans="1:7" ht="44.25" customHeight="1">
      <c r="A47" s="88" t="s">
        <v>0</v>
      </c>
      <c r="B47" s="88"/>
      <c r="C47" s="88"/>
      <c r="D47" s="88"/>
      <c r="E47" s="63"/>
      <c r="F47" s="63"/>
      <c r="G47" s="63"/>
    </row>
    <row r="48" spans="1:7" ht="33" customHeight="1">
      <c r="A48" s="88" t="s">
        <v>369</v>
      </c>
      <c r="B48" s="88"/>
      <c r="C48" s="88"/>
      <c r="D48" s="88"/>
      <c r="E48" s="63"/>
      <c r="F48" s="63"/>
      <c r="G48" s="63"/>
    </row>
    <row r="50" spans="1:4" ht="15">
      <c r="A50" s="42" t="s">
        <v>608</v>
      </c>
      <c r="B50" s="42" t="s">
        <v>4</v>
      </c>
      <c r="C50" s="42" t="s">
        <v>598</v>
      </c>
      <c r="D50" s="44" t="s">
        <v>599</v>
      </c>
    </row>
    <row r="51" spans="1:4" ht="15">
      <c r="A51" s="41">
        <v>1</v>
      </c>
      <c r="B51" s="34" t="s">
        <v>137</v>
      </c>
      <c r="C51" s="41">
        <v>20</v>
      </c>
      <c r="D51" s="47">
        <f>C51*100/51</f>
        <v>39.21568627450981</v>
      </c>
    </row>
    <row r="52" spans="1:4" ht="15">
      <c r="A52" s="41">
        <v>2</v>
      </c>
      <c r="B52" s="34" t="s">
        <v>147</v>
      </c>
      <c r="C52" s="41">
        <v>14</v>
      </c>
      <c r="D52" s="47">
        <f>C52*100/51</f>
        <v>27.45098039215686</v>
      </c>
    </row>
    <row r="53" spans="1:4" ht="15">
      <c r="A53" s="41">
        <v>3</v>
      </c>
      <c r="B53" s="34" t="s">
        <v>61</v>
      </c>
      <c r="C53" s="41">
        <v>11</v>
      </c>
      <c r="D53" s="47">
        <f>C53*100/51</f>
        <v>21.568627450980394</v>
      </c>
    </row>
    <row r="54" spans="1:4" ht="15">
      <c r="A54" s="41">
        <v>4</v>
      </c>
      <c r="B54" s="34" t="s">
        <v>31</v>
      </c>
      <c r="C54" s="41">
        <v>5</v>
      </c>
      <c r="D54" s="47">
        <f>C54*100/51</f>
        <v>9.803921568627452</v>
      </c>
    </row>
    <row r="55" spans="1:4" ht="15">
      <c r="A55" s="41">
        <v>5</v>
      </c>
      <c r="B55" s="34" t="s">
        <v>348</v>
      </c>
      <c r="C55" s="41">
        <v>1</v>
      </c>
      <c r="D55" s="47">
        <f>C55*100/51</f>
        <v>1.9607843137254901</v>
      </c>
    </row>
    <row r="56" spans="1:4" ht="15">
      <c r="A56" s="53"/>
      <c r="B56" s="46" t="s">
        <v>600</v>
      </c>
      <c r="C56" s="41">
        <f>SUM(C51:C55)</f>
        <v>51</v>
      </c>
      <c r="D56" s="47">
        <f>SUM(D47:D55)</f>
        <v>100.00000000000001</v>
      </c>
    </row>
    <row r="57" spans="1:4" ht="15">
      <c r="A57" s="53"/>
      <c r="B57" s="55"/>
      <c r="C57" s="53"/>
      <c r="D57" s="54"/>
    </row>
    <row r="58" spans="1:7" ht="15">
      <c r="A58" s="44" t="s">
        <v>608</v>
      </c>
      <c r="B58" s="42" t="s">
        <v>594</v>
      </c>
      <c r="C58" s="42" t="s">
        <v>598</v>
      </c>
      <c r="D58" s="42" t="s">
        <v>599</v>
      </c>
      <c r="E58" s="55"/>
      <c r="F58" s="53"/>
      <c r="G58" s="54"/>
    </row>
    <row r="59" spans="1:7" ht="15">
      <c r="A59" s="41">
        <v>1</v>
      </c>
      <c r="B59" s="34" t="s">
        <v>264</v>
      </c>
      <c r="C59" s="41">
        <v>29</v>
      </c>
      <c r="D59" s="47">
        <f aca="true" t="shared" si="0" ref="D59:D64">C59*100/47</f>
        <v>61.702127659574465</v>
      </c>
      <c r="E59" s="55"/>
      <c r="F59" s="53"/>
      <c r="G59" s="54"/>
    </row>
    <row r="60" spans="1:7" ht="15">
      <c r="A60" s="41">
        <v>2</v>
      </c>
      <c r="B60" s="6" t="s">
        <v>644</v>
      </c>
      <c r="C60" s="41">
        <v>6</v>
      </c>
      <c r="D60" s="47">
        <f t="shared" si="0"/>
        <v>12.76595744680851</v>
      </c>
      <c r="E60" s="55"/>
      <c r="F60" s="53"/>
      <c r="G60" s="54"/>
    </row>
    <row r="61" spans="1:7" ht="15">
      <c r="A61" s="41">
        <v>3</v>
      </c>
      <c r="B61" s="34" t="s">
        <v>647</v>
      </c>
      <c r="C61" s="41">
        <v>5</v>
      </c>
      <c r="D61" s="47">
        <f t="shared" si="0"/>
        <v>10.638297872340425</v>
      </c>
      <c r="E61" s="55"/>
      <c r="F61" s="53"/>
      <c r="G61" s="54"/>
    </row>
    <row r="62" spans="1:7" ht="15">
      <c r="A62" s="41">
        <v>4</v>
      </c>
      <c r="B62" s="6" t="s">
        <v>41</v>
      </c>
      <c r="C62" s="41">
        <v>4</v>
      </c>
      <c r="D62" s="47">
        <f t="shared" si="0"/>
        <v>8.51063829787234</v>
      </c>
      <c r="E62" s="55"/>
      <c r="F62" s="53"/>
      <c r="G62" s="54"/>
    </row>
    <row r="63" spans="1:7" ht="15">
      <c r="A63" s="41">
        <v>5</v>
      </c>
      <c r="B63" s="34" t="s">
        <v>413</v>
      </c>
      <c r="C63" s="41">
        <v>2</v>
      </c>
      <c r="D63" s="47">
        <f t="shared" si="0"/>
        <v>4.25531914893617</v>
      </c>
      <c r="E63" s="55"/>
      <c r="F63" s="53"/>
      <c r="G63" s="54"/>
    </row>
    <row r="64" spans="1:7" ht="15">
      <c r="A64" s="41">
        <v>6</v>
      </c>
      <c r="B64" s="60" t="s">
        <v>587</v>
      </c>
      <c r="C64" s="41">
        <v>1</v>
      </c>
      <c r="D64" s="47">
        <f t="shared" si="0"/>
        <v>2.127659574468085</v>
      </c>
      <c r="E64" s="55"/>
      <c r="F64" s="53"/>
      <c r="G64" s="54"/>
    </row>
    <row r="65" spans="2:4" ht="15">
      <c r="B65" s="46" t="s">
        <v>600</v>
      </c>
      <c r="C65" s="41">
        <f>SUM(C59:C64)</f>
        <v>47</v>
      </c>
      <c r="D65" s="47">
        <f>SUM(G49:G56)</f>
        <v>0</v>
      </c>
    </row>
    <row r="67" spans="1:4" ht="15">
      <c r="A67" s="42" t="s">
        <v>608</v>
      </c>
      <c r="B67" s="42" t="s">
        <v>595</v>
      </c>
      <c r="C67" s="42" t="s">
        <v>598</v>
      </c>
      <c r="D67" s="42" t="s">
        <v>599</v>
      </c>
    </row>
    <row r="68" spans="1:7" ht="15">
      <c r="A68" s="41">
        <v>1</v>
      </c>
      <c r="B68" s="43" t="s">
        <v>270</v>
      </c>
      <c r="C68" s="41">
        <v>21</v>
      </c>
      <c r="D68" s="47">
        <f>C68*100/26</f>
        <v>80.76923076923077</v>
      </c>
      <c r="E68" s="52"/>
      <c r="F68" s="52"/>
      <c r="G68" s="52"/>
    </row>
    <row r="69" spans="1:7" ht="15">
      <c r="A69" s="41">
        <v>2</v>
      </c>
      <c r="B69" s="43" t="s">
        <v>326</v>
      </c>
      <c r="C69" s="41">
        <v>2</v>
      </c>
      <c r="D69" s="47">
        <f>C69*100/26</f>
        <v>7.6923076923076925</v>
      </c>
      <c r="E69" s="62"/>
      <c r="F69" s="62"/>
      <c r="G69" s="62"/>
    </row>
    <row r="70" spans="1:7" ht="15">
      <c r="A70" s="41">
        <v>3</v>
      </c>
      <c r="B70" s="43" t="s">
        <v>517</v>
      </c>
      <c r="C70" s="41">
        <v>2</v>
      </c>
      <c r="D70" s="47">
        <f>C70*100/26</f>
        <v>7.6923076923076925</v>
      </c>
      <c r="E70" s="61"/>
      <c r="F70" s="62"/>
      <c r="G70" s="62"/>
    </row>
    <row r="71" spans="1:7" ht="15">
      <c r="A71" s="41">
        <v>4</v>
      </c>
      <c r="B71" s="43" t="s">
        <v>75</v>
      </c>
      <c r="C71" s="41">
        <v>1</v>
      </c>
      <c r="D71" s="47">
        <f>C71*100/26</f>
        <v>3.8461538461538463</v>
      </c>
      <c r="E71" s="61"/>
      <c r="F71" s="62"/>
      <c r="G71" s="62"/>
    </row>
    <row r="72" spans="1:4" ht="15">
      <c r="A72" s="53"/>
      <c r="B72" s="46" t="s">
        <v>600</v>
      </c>
      <c r="C72" s="41">
        <f>SUM(C68:C71)</f>
        <v>26</v>
      </c>
      <c r="D72" s="41">
        <f>SUM(D67:D71)</f>
        <v>100</v>
      </c>
    </row>
    <row r="74" spans="1:4" ht="15">
      <c r="A74" s="83" t="s">
        <v>596</v>
      </c>
      <c r="B74" s="83"/>
      <c r="C74" s="83"/>
      <c r="D74" s="83"/>
    </row>
    <row r="75" spans="1:4" ht="15">
      <c r="A75" s="97"/>
      <c r="B75" s="97"/>
      <c r="C75" s="97"/>
      <c r="D75" s="97"/>
    </row>
  </sheetData>
  <sheetProtection/>
  <mergeCells count="6">
    <mergeCell ref="A1:G1"/>
    <mergeCell ref="A2:G2"/>
    <mergeCell ref="A47:D47"/>
    <mergeCell ref="A48:D48"/>
    <mergeCell ref="A74:D74"/>
    <mergeCell ref="A75:D75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1">
      <selection activeCell="D52" sqref="D52"/>
    </sheetView>
  </sheetViews>
  <sheetFormatPr defaultColWidth="9.140625" defaultRowHeight="15"/>
  <cols>
    <col min="2" max="2" width="21.7109375" style="0" customWidth="1"/>
    <col min="4" max="4" width="18.140625" style="0" customWidth="1"/>
    <col min="5" max="5" width="21.00390625" style="0" customWidth="1"/>
    <col min="6" max="6" width="21.8515625" style="0" customWidth="1"/>
    <col min="7" max="7" width="20.0039062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451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15">
      <c r="A5" s="12">
        <v>1</v>
      </c>
      <c r="B5" s="13" t="s">
        <v>452</v>
      </c>
      <c r="C5" s="12"/>
      <c r="D5" s="10" t="s">
        <v>453</v>
      </c>
      <c r="E5" s="10"/>
      <c r="F5" s="10"/>
      <c r="G5" s="10"/>
    </row>
    <row r="6" spans="1:7" ht="15">
      <c r="A6" s="12">
        <v>2</v>
      </c>
      <c r="B6" s="13" t="s">
        <v>454</v>
      </c>
      <c r="C6" s="12"/>
      <c r="D6" s="10" t="s">
        <v>455</v>
      </c>
      <c r="E6" s="10"/>
      <c r="F6" s="10"/>
      <c r="G6" s="10"/>
    </row>
    <row r="7" spans="1:7" ht="15">
      <c r="A7" s="12">
        <v>3</v>
      </c>
      <c r="B7" s="13" t="s">
        <v>456</v>
      </c>
      <c r="C7" s="12"/>
      <c r="D7" s="10" t="s">
        <v>158</v>
      </c>
      <c r="E7" s="10"/>
      <c r="F7" s="10"/>
      <c r="G7" s="10"/>
    </row>
    <row r="8" spans="1:7" ht="15">
      <c r="A8" s="12">
        <v>4</v>
      </c>
      <c r="B8" s="13" t="s">
        <v>457</v>
      </c>
      <c r="C8" s="12"/>
      <c r="D8" s="10" t="s">
        <v>458</v>
      </c>
      <c r="E8" s="10"/>
      <c r="F8" s="10"/>
      <c r="G8" s="10"/>
    </row>
    <row r="9" spans="1:7" ht="15">
      <c r="A9" s="12">
        <v>5</v>
      </c>
      <c r="B9" s="13" t="s">
        <v>459</v>
      </c>
      <c r="C9" s="12"/>
      <c r="D9" s="10" t="s">
        <v>460</v>
      </c>
      <c r="E9" s="10"/>
      <c r="F9" s="10"/>
      <c r="G9" s="10"/>
    </row>
    <row r="10" spans="1:7" ht="15">
      <c r="A10" s="12">
        <v>6</v>
      </c>
      <c r="B10" s="13" t="s">
        <v>461</v>
      </c>
      <c r="C10" s="17"/>
      <c r="D10" s="10" t="s">
        <v>460</v>
      </c>
      <c r="E10" s="10"/>
      <c r="F10" s="10"/>
      <c r="G10" s="10"/>
    </row>
    <row r="11" spans="1:7" ht="15">
      <c r="A11" s="12">
        <v>7</v>
      </c>
      <c r="B11" s="13" t="s">
        <v>462</v>
      </c>
      <c r="C11" s="18"/>
      <c r="D11" s="10" t="s">
        <v>156</v>
      </c>
      <c r="E11" s="10"/>
      <c r="F11" s="10"/>
      <c r="G11" s="10"/>
    </row>
    <row r="12" spans="1:7" ht="30">
      <c r="A12" s="12">
        <v>8</v>
      </c>
      <c r="B12" s="13" t="s">
        <v>463</v>
      </c>
      <c r="C12" s="28"/>
      <c r="D12" s="10" t="s">
        <v>464</v>
      </c>
      <c r="E12" s="10"/>
      <c r="F12" s="10"/>
      <c r="G12" s="10"/>
    </row>
    <row r="13" spans="1:7" ht="15">
      <c r="A13" s="12">
        <v>9</v>
      </c>
      <c r="B13" s="13" t="s">
        <v>465</v>
      </c>
      <c r="C13" s="18">
        <v>238</v>
      </c>
      <c r="D13" s="10" t="s">
        <v>156</v>
      </c>
      <c r="E13" s="10"/>
      <c r="F13" s="10"/>
      <c r="G13" s="10"/>
    </row>
    <row r="14" spans="1:7" ht="15">
      <c r="A14" s="12">
        <v>10</v>
      </c>
      <c r="B14" s="13" t="s">
        <v>466</v>
      </c>
      <c r="C14" s="28">
        <v>23</v>
      </c>
      <c r="D14" s="10" t="s">
        <v>156</v>
      </c>
      <c r="E14" s="10"/>
      <c r="F14" s="10"/>
      <c r="G14" s="10"/>
    </row>
    <row r="15" spans="1:7" ht="15">
      <c r="A15" s="12">
        <v>11</v>
      </c>
      <c r="B15" s="13" t="s">
        <v>467</v>
      </c>
      <c r="C15" s="12">
        <v>52</v>
      </c>
      <c r="D15" s="10" t="s">
        <v>468</v>
      </c>
      <c r="E15" s="10"/>
      <c r="F15" s="10"/>
      <c r="G15" s="10"/>
    </row>
    <row r="16" spans="1:7" ht="15">
      <c r="A16" s="12">
        <v>12</v>
      </c>
      <c r="B16" s="13" t="s">
        <v>469</v>
      </c>
      <c r="C16" s="12" t="s">
        <v>470</v>
      </c>
      <c r="D16" s="10" t="s">
        <v>158</v>
      </c>
      <c r="E16" s="10"/>
      <c r="F16" s="10"/>
      <c r="G16" s="10"/>
    </row>
    <row r="17" spans="1:7" ht="15">
      <c r="A17" s="12">
        <v>13</v>
      </c>
      <c r="B17" s="13" t="s">
        <v>471</v>
      </c>
      <c r="C17" s="12"/>
      <c r="D17" s="10" t="s">
        <v>460</v>
      </c>
      <c r="E17" s="10"/>
      <c r="F17" s="10"/>
      <c r="G17" s="10"/>
    </row>
    <row r="18" spans="1:7" ht="15">
      <c r="A18" s="30"/>
      <c r="B18" s="36"/>
      <c r="C18" s="30"/>
      <c r="D18" s="31"/>
      <c r="E18" s="31"/>
      <c r="F18" s="31"/>
      <c r="G18" s="31"/>
    </row>
    <row r="19" spans="1:7" ht="15">
      <c r="A19" s="15" t="s">
        <v>472</v>
      </c>
      <c r="B19" s="15"/>
      <c r="C19" s="37"/>
      <c r="D19" s="38"/>
      <c r="E19" s="31"/>
      <c r="F19" s="31"/>
      <c r="G19" s="31"/>
    </row>
    <row r="20" spans="1:7" ht="15">
      <c r="A20" s="30"/>
      <c r="B20" s="36"/>
      <c r="C20" s="30"/>
      <c r="D20" s="31"/>
      <c r="E20" s="31"/>
      <c r="F20" s="31"/>
      <c r="G20" s="31"/>
    </row>
    <row r="21" spans="1:7" ht="15">
      <c r="A21" s="30"/>
      <c r="B21" s="36"/>
      <c r="C21" s="30"/>
      <c r="D21" s="31"/>
      <c r="E21" s="31"/>
      <c r="F21" s="31"/>
      <c r="G21" s="31"/>
    </row>
    <row r="22" spans="1:7" ht="15">
      <c r="A22" s="30"/>
      <c r="B22" s="36"/>
      <c r="C22" s="30"/>
      <c r="D22" s="31"/>
      <c r="E22" s="31"/>
      <c r="F22" s="31"/>
      <c r="G22" s="31"/>
    </row>
    <row r="23" spans="1:7" ht="15">
      <c r="A23" s="30"/>
      <c r="B23" s="36"/>
      <c r="C23" s="30"/>
      <c r="D23" s="31"/>
      <c r="E23" s="31"/>
      <c r="F23" s="31"/>
      <c r="G23" s="31"/>
    </row>
    <row r="24" spans="1:7" ht="15">
      <c r="A24" s="30"/>
      <c r="B24" s="36"/>
      <c r="C24" s="30"/>
      <c r="D24" s="31"/>
      <c r="E24" s="31"/>
      <c r="F24" s="31"/>
      <c r="G24" s="31"/>
    </row>
    <row r="25" spans="1:7" ht="15">
      <c r="A25" s="30"/>
      <c r="B25" s="36"/>
      <c r="C25" s="30"/>
      <c r="D25" s="31"/>
      <c r="E25" s="31"/>
      <c r="F25" s="31"/>
      <c r="G25" s="31"/>
    </row>
    <row r="26" spans="1:7" ht="15">
      <c r="A26" s="30"/>
      <c r="B26" s="33"/>
      <c r="C26" s="32"/>
      <c r="D26" s="33"/>
      <c r="E26" s="33"/>
      <c r="F26" s="31"/>
      <c r="G26" s="31"/>
    </row>
    <row r="27" spans="1:7" ht="15">
      <c r="A27" s="30"/>
      <c r="B27" s="33"/>
      <c r="C27" s="32"/>
      <c r="D27" s="33"/>
      <c r="E27" s="33"/>
      <c r="F27" s="31"/>
      <c r="G27" s="31"/>
    </row>
    <row r="28" spans="1:7" ht="15">
      <c r="A28" s="30"/>
      <c r="B28" s="31"/>
      <c r="C28" s="32"/>
      <c r="D28" s="31"/>
      <c r="E28" s="31"/>
      <c r="F28" s="31"/>
      <c r="G28" s="31"/>
    </row>
    <row r="29" spans="1:7" ht="15">
      <c r="A29" s="30"/>
      <c r="B29" s="31"/>
      <c r="C29" s="32"/>
      <c r="D29" s="31"/>
      <c r="E29" s="31"/>
      <c r="F29" s="31"/>
      <c r="G29" s="31"/>
    </row>
    <row r="30" spans="1:7" ht="15">
      <c r="A30" s="30"/>
      <c r="B30" s="31"/>
      <c r="C30" s="32"/>
      <c r="D30" s="31"/>
      <c r="E30" s="31"/>
      <c r="F30" s="31"/>
      <c r="G30" s="31"/>
    </row>
    <row r="34" spans="1:7" ht="51" customHeight="1">
      <c r="A34" s="98" t="s">
        <v>657</v>
      </c>
      <c r="B34" s="99"/>
      <c r="C34" s="99"/>
      <c r="D34" s="100"/>
      <c r="E34" s="63"/>
      <c r="F34" s="63"/>
      <c r="G34" s="63"/>
    </row>
    <row r="35" spans="1:7" ht="36" customHeight="1">
      <c r="A35" s="98" t="s">
        <v>656</v>
      </c>
      <c r="B35" s="99"/>
      <c r="C35" s="99"/>
      <c r="D35" s="100"/>
      <c r="E35" s="63"/>
      <c r="F35" s="63"/>
      <c r="G35" s="63"/>
    </row>
    <row r="37" spans="1:4" ht="15">
      <c r="A37" s="42" t="s">
        <v>608</v>
      </c>
      <c r="B37" s="42" t="s">
        <v>4</v>
      </c>
      <c r="C37" s="42" t="s">
        <v>598</v>
      </c>
      <c r="D37" s="42" t="s">
        <v>599</v>
      </c>
    </row>
    <row r="38" spans="1:4" ht="15">
      <c r="A38" s="41">
        <v>1</v>
      </c>
      <c r="B38" s="34" t="s">
        <v>460</v>
      </c>
      <c r="C38" s="41">
        <v>4</v>
      </c>
      <c r="D38" s="47">
        <f>C38*100/15</f>
        <v>26.666666666666668</v>
      </c>
    </row>
    <row r="39" spans="1:4" ht="15">
      <c r="A39" s="41">
        <v>2</v>
      </c>
      <c r="B39" s="34" t="s">
        <v>156</v>
      </c>
      <c r="C39" s="41">
        <v>4</v>
      </c>
      <c r="D39" s="47">
        <f aca="true" t="shared" si="0" ref="D39:D44">C39*100/15</f>
        <v>26.666666666666668</v>
      </c>
    </row>
    <row r="40" spans="1:4" ht="15">
      <c r="A40" s="41">
        <v>3</v>
      </c>
      <c r="B40" s="34" t="s">
        <v>158</v>
      </c>
      <c r="C40" s="41">
        <v>3</v>
      </c>
      <c r="D40" s="47">
        <f t="shared" si="0"/>
        <v>20</v>
      </c>
    </row>
    <row r="41" spans="1:4" ht="15">
      <c r="A41" s="41">
        <v>4</v>
      </c>
      <c r="B41" s="34" t="s">
        <v>453</v>
      </c>
      <c r="C41" s="41">
        <v>1</v>
      </c>
      <c r="D41" s="47">
        <f t="shared" si="0"/>
        <v>6.666666666666667</v>
      </c>
    </row>
    <row r="42" spans="1:4" ht="15">
      <c r="A42" s="41">
        <v>5</v>
      </c>
      <c r="B42" s="34" t="s">
        <v>31</v>
      </c>
      <c r="C42" s="41">
        <v>1</v>
      </c>
      <c r="D42" s="47">
        <f t="shared" si="0"/>
        <v>6.666666666666667</v>
      </c>
    </row>
    <row r="43" spans="1:4" ht="15">
      <c r="A43" s="41">
        <v>6</v>
      </c>
      <c r="B43" s="34" t="s">
        <v>458</v>
      </c>
      <c r="C43" s="41">
        <v>1</v>
      </c>
      <c r="D43" s="47">
        <f t="shared" si="0"/>
        <v>6.666666666666667</v>
      </c>
    </row>
    <row r="44" spans="1:4" ht="15">
      <c r="A44" s="41">
        <v>7</v>
      </c>
      <c r="B44" s="34" t="s">
        <v>648</v>
      </c>
      <c r="C44" s="41">
        <v>1</v>
      </c>
      <c r="D44" s="47">
        <f t="shared" si="0"/>
        <v>6.666666666666667</v>
      </c>
    </row>
    <row r="45" spans="1:4" ht="15">
      <c r="A45" s="53"/>
      <c r="B45" s="46" t="s">
        <v>600</v>
      </c>
      <c r="C45" s="41">
        <f>SUM(C38:C44)</f>
        <v>15</v>
      </c>
      <c r="D45" s="47">
        <f>SUM(D38:D44)</f>
        <v>100.00000000000003</v>
      </c>
    </row>
    <row r="47" ht="15">
      <c r="A47" s="15" t="s">
        <v>472</v>
      </c>
    </row>
  </sheetData>
  <sheetProtection/>
  <mergeCells count="4">
    <mergeCell ref="A1:G1"/>
    <mergeCell ref="A2:G2"/>
    <mergeCell ref="A34:D34"/>
    <mergeCell ref="A35:D35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74">
      <selection activeCell="J87" sqref="J87"/>
    </sheetView>
  </sheetViews>
  <sheetFormatPr defaultColWidth="9.140625" defaultRowHeight="15"/>
  <cols>
    <col min="2" max="2" width="24.57421875" style="0" customWidth="1"/>
    <col min="4" max="4" width="18.421875" style="0" customWidth="1"/>
    <col min="5" max="5" width="18.8515625" style="0" customWidth="1"/>
    <col min="6" max="6" width="20.8515625" style="0" customWidth="1"/>
    <col min="7" max="7" width="18.421875" style="0" customWidth="1"/>
  </cols>
  <sheetData>
    <row r="1" spans="1:7" ht="15">
      <c r="A1" s="85" t="s">
        <v>0</v>
      </c>
      <c r="B1" s="86"/>
      <c r="C1" s="86"/>
      <c r="D1" s="86"/>
      <c r="E1" s="86"/>
      <c r="F1" s="86"/>
      <c r="G1" s="87"/>
    </row>
    <row r="2" spans="1:7" ht="15">
      <c r="A2" s="85" t="s">
        <v>473</v>
      </c>
      <c r="B2" s="86"/>
      <c r="C2" s="86"/>
      <c r="D2" s="86"/>
      <c r="E2" s="86"/>
      <c r="F2" s="86"/>
      <c r="G2" s="87"/>
    </row>
    <row r="3" spans="1:7" ht="15">
      <c r="A3" s="7"/>
      <c r="B3" s="8"/>
      <c r="C3" s="23"/>
      <c r="D3" s="8"/>
      <c r="E3" s="8"/>
      <c r="F3" s="8"/>
      <c r="G3" s="9"/>
    </row>
    <row r="4" spans="1:7" ht="1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11</v>
      </c>
    </row>
    <row r="5" spans="1:7" ht="45">
      <c r="A5" s="12">
        <v>1</v>
      </c>
      <c r="B5" s="13" t="s">
        <v>474</v>
      </c>
      <c r="C5" s="12" t="s">
        <v>475</v>
      </c>
      <c r="D5" s="10" t="s">
        <v>476</v>
      </c>
      <c r="E5" s="10" t="s">
        <v>477</v>
      </c>
      <c r="F5" s="10" t="s">
        <v>478</v>
      </c>
      <c r="G5" s="10"/>
    </row>
    <row r="6" spans="1:7" ht="15">
      <c r="A6" s="12">
        <v>2</v>
      </c>
      <c r="B6" s="13" t="s">
        <v>479</v>
      </c>
      <c r="C6" s="12">
        <v>185</v>
      </c>
      <c r="D6" s="10" t="s">
        <v>476</v>
      </c>
      <c r="E6" s="10" t="s">
        <v>41</v>
      </c>
      <c r="F6" s="10" t="s">
        <v>480</v>
      </c>
      <c r="G6" s="10"/>
    </row>
    <row r="7" spans="1:7" ht="15">
      <c r="A7" s="12">
        <v>3</v>
      </c>
      <c r="B7" s="13" t="s">
        <v>481</v>
      </c>
      <c r="C7" s="12" t="s">
        <v>482</v>
      </c>
      <c r="D7" s="10" t="s">
        <v>483</v>
      </c>
      <c r="E7" s="10"/>
      <c r="F7" s="10"/>
      <c r="G7" s="10"/>
    </row>
    <row r="8" spans="1:7" ht="15">
      <c r="A8" s="12">
        <v>4</v>
      </c>
      <c r="B8" s="13" t="s">
        <v>484</v>
      </c>
      <c r="C8" s="12">
        <v>78</v>
      </c>
      <c r="D8" s="10" t="s">
        <v>31</v>
      </c>
      <c r="E8" s="10" t="s">
        <v>485</v>
      </c>
      <c r="F8" s="10"/>
      <c r="G8" s="10"/>
    </row>
    <row r="9" spans="1:7" ht="45">
      <c r="A9" s="12">
        <v>5</v>
      </c>
      <c r="B9" s="13" t="s">
        <v>486</v>
      </c>
      <c r="C9" s="12" t="s">
        <v>487</v>
      </c>
      <c r="D9" s="10" t="s">
        <v>476</v>
      </c>
      <c r="E9" s="10" t="s">
        <v>488</v>
      </c>
      <c r="F9" s="10" t="s">
        <v>489</v>
      </c>
      <c r="G9" s="10"/>
    </row>
    <row r="10" spans="1:7" ht="30">
      <c r="A10" s="12">
        <v>6</v>
      </c>
      <c r="B10" s="13" t="s">
        <v>490</v>
      </c>
      <c r="C10" s="17" t="s">
        <v>491</v>
      </c>
      <c r="D10" s="10" t="s">
        <v>476</v>
      </c>
      <c r="E10" s="10" t="s">
        <v>492</v>
      </c>
      <c r="F10" s="10" t="s">
        <v>349</v>
      </c>
      <c r="G10" s="10"/>
    </row>
    <row r="11" spans="1:7" ht="30">
      <c r="A11" s="12">
        <v>7</v>
      </c>
      <c r="B11" s="13" t="s">
        <v>493</v>
      </c>
      <c r="C11" s="18">
        <v>192</v>
      </c>
      <c r="D11" s="10" t="s">
        <v>476</v>
      </c>
      <c r="E11" s="10" t="s">
        <v>494</v>
      </c>
      <c r="F11" s="10"/>
      <c r="G11" s="10"/>
    </row>
    <row r="12" spans="1:7" ht="30">
      <c r="A12" s="12">
        <v>8</v>
      </c>
      <c r="B12" s="13" t="s">
        <v>495</v>
      </c>
      <c r="C12" s="28">
        <v>89</v>
      </c>
      <c r="D12" s="10" t="s">
        <v>476</v>
      </c>
      <c r="E12" s="10" t="s">
        <v>496</v>
      </c>
      <c r="F12" s="10" t="s">
        <v>270</v>
      </c>
      <c r="G12" s="10"/>
    </row>
    <row r="13" spans="1:7" ht="15">
      <c r="A13" s="12">
        <v>9</v>
      </c>
      <c r="B13" s="13" t="s">
        <v>497</v>
      </c>
      <c r="C13" s="18" t="s">
        <v>498</v>
      </c>
      <c r="D13" s="10" t="s">
        <v>476</v>
      </c>
      <c r="E13" s="10" t="s">
        <v>264</v>
      </c>
      <c r="F13" s="10" t="s">
        <v>270</v>
      </c>
      <c r="G13" s="10"/>
    </row>
    <row r="14" spans="1:7" ht="30">
      <c r="A14" s="12">
        <v>10</v>
      </c>
      <c r="B14" s="13" t="s">
        <v>500</v>
      </c>
      <c r="C14" s="28">
        <v>39</v>
      </c>
      <c r="D14" s="10" t="s">
        <v>137</v>
      </c>
      <c r="E14" s="10" t="s">
        <v>501</v>
      </c>
      <c r="F14" s="10"/>
      <c r="G14" s="10"/>
    </row>
    <row r="15" spans="1:7" ht="60">
      <c r="A15" s="12">
        <v>11</v>
      </c>
      <c r="B15" s="13" t="s">
        <v>502</v>
      </c>
      <c r="C15" s="12">
        <v>39</v>
      </c>
      <c r="D15" s="10" t="s">
        <v>137</v>
      </c>
      <c r="E15" s="10" t="s">
        <v>501</v>
      </c>
      <c r="F15" s="10"/>
      <c r="G15" s="10" t="s">
        <v>503</v>
      </c>
    </row>
    <row r="16" spans="1:7" ht="30">
      <c r="A16" s="12">
        <v>12</v>
      </c>
      <c r="B16" s="13" t="s">
        <v>504</v>
      </c>
      <c r="C16" s="12">
        <v>36</v>
      </c>
      <c r="D16" s="10" t="s">
        <v>505</v>
      </c>
      <c r="E16" s="10" t="s">
        <v>506</v>
      </c>
      <c r="F16" s="10"/>
      <c r="G16" s="10"/>
    </row>
    <row r="17" spans="1:7" ht="15">
      <c r="A17" s="12">
        <v>13</v>
      </c>
      <c r="B17" s="13" t="s">
        <v>507</v>
      </c>
      <c r="C17" s="12" t="s">
        <v>508</v>
      </c>
      <c r="D17" s="10" t="s">
        <v>476</v>
      </c>
      <c r="E17" s="10" t="s">
        <v>509</v>
      </c>
      <c r="F17" s="10" t="s">
        <v>510</v>
      </c>
      <c r="G17" s="10"/>
    </row>
    <row r="18" spans="1:7" ht="30">
      <c r="A18" s="12">
        <v>14</v>
      </c>
      <c r="B18" s="13" t="s">
        <v>511</v>
      </c>
      <c r="C18" s="12" t="s">
        <v>512</v>
      </c>
      <c r="D18" s="10" t="s">
        <v>476</v>
      </c>
      <c r="E18" s="10" t="s">
        <v>513</v>
      </c>
      <c r="F18" s="10" t="s">
        <v>514</v>
      </c>
      <c r="G18" s="10"/>
    </row>
    <row r="19" spans="1:7" ht="30">
      <c r="A19" s="12">
        <v>15</v>
      </c>
      <c r="B19" s="13" t="s">
        <v>515</v>
      </c>
      <c r="C19" s="12">
        <v>14</v>
      </c>
      <c r="D19" s="10" t="s">
        <v>31</v>
      </c>
      <c r="E19" s="10" t="s">
        <v>516</v>
      </c>
      <c r="F19" s="10" t="s">
        <v>517</v>
      </c>
      <c r="G19" s="10"/>
    </row>
    <row r="20" spans="1:7" ht="30">
      <c r="A20" s="12">
        <v>16</v>
      </c>
      <c r="B20" s="13" t="s">
        <v>518</v>
      </c>
      <c r="C20" s="12" t="s">
        <v>519</v>
      </c>
      <c r="D20" s="10" t="s">
        <v>476</v>
      </c>
      <c r="E20" s="10" t="s">
        <v>520</v>
      </c>
      <c r="F20" s="10"/>
      <c r="G20" s="10"/>
    </row>
    <row r="21" spans="1:7" ht="30">
      <c r="A21" s="12">
        <v>17</v>
      </c>
      <c r="B21" s="13" t="s">
        <v>521</v>
      </c>
      <c r="C21" s="12">
        <v>18</v>
      </c>
      <c r="D21" s="10" t="s">
        <v>522</v>
      </c>
      <c r="E21" s="10" t="s">
        <v>401</v>
      </c>
      <c r="F21" s="10" t="s">
        <v>523</v>
      </c>
      <c r="G21" s="10" t="s">
        <v>524</v>
      </c>
    </row>
    <row r="22" spans="1:7" ht="30">
      <c r="A22" s="12">
        <v>18</v>
      </c>
      <c r="B22" s="13" t="s">
        <v>525</v>
      </c>
      <c r="C22" s="12" t="s">
        <v>526</v>
      </c>
      <c r="D22" s="10" t="s">
        <v>476</v>
      </c>
      <c r="E22" s="10" t="s">
        <v>527</v>
      </c>
      <c r="F22" s="10" t="s">
        <v>270</v>
      </c>
      <c r="G22" s="10"/>
    </row>
    <row r="23" spans="1:7" ht="15">
      <c r="A23" s="12">
        <v>19</v>
      </c>
      <c r="B23" s="13" t="s">
        <v>528</v>
      </c>
      <c r="C23" s="12">
        <v>166</v>
      </c>
      <c r="D23" s="10" t="s">
        <v>476</v>
      </c>
      <c r="E23" s="10" t="s">
        <v>529</v>
      </c>
      <c r="F23" s="10"/>
      <c r="G23" s="10"/>
    </row>
    <row r="24" spans="1:7" ht="15">
      <c r="A24" s="12">
        <v>20</v>
      </c>
      <c r="B24" s="13" t="s">
        <v>530</v>
      </c>
      <c r="C24" s="12">
        <v>3</v>
      </c>
      <c r="D24" s="10" t="s">
        <v>476</v>
      </c>
      <c r="E24" s="10" t="s">
        <v>401</v>
      </c>
      <c r="F24" s="10" t="s">
        <v>270</v>
      </c>
      <c r="G24" s="10"/>
    </row>
    <row r="25" spans="1:7" ht="30">
      <c r="A25" s="12">
        <v>21</v>
      </c>
      <c r="B25" s="13" t="s">
        <v>531</v>
      </c>
      <c r="C25" s="12">
        <v>15</v>
      </c>
      <c r="D25" s="10" t="s">
        <v>476</v>
      </c>
      <c r="E25" s="10" t="s">
        <v>532</v>
      </c>
      <c r="F25" s="10" t="s">
        <v>533</v>
      </c>
      <c r="G25" s="10"/>
    </row>
    <row r="26" spans="1:7" ht="15">
      <c r="A26" s="12">
        <v>22</v>
      </c>
      <c r="B26" s="22" t="s">
        <v>534</v>
      </c>
      <c r="C26" s="24">
        <v>304</v>
      </c>
      <c r="D26" s="22" t="s">
        <v>31</v>
      </c>
      <c r="E26" s="22" t="s">
        <v>485</v>
      </c>
      <c r="F26" s="10"/>
      <c r="G26" s="10"/>
    </row>
    <row r="27" spans="1:7" ht="30">
      <c r="A27" s="12">
        <v>23</v>
      </c>
      <c r="B27" s="22" t="s">
        <v>535</v>
      </c>
      <c r="C27" s="24">
        <v>3</v>
      </c>
      <c r="D27" s="22" t="s">
        <v>476</v>
      </c>
      <c r="E27" s="22" t="s">
        <v>536</v>
      </c>
      <c r="F27" s="10" t="s">
        <v>537</v>
      </c>
      <c r="G27" s="10"/>
    </row>
    <row r="28" spans="1:7" ht="30">
      <c r="A28" s="12">
        <v>24</v>
      </c>
      <c r="B28" s="10" t="s">
        <v>538</v>
      </c>
      <c r="C28" s="40"/>
      <c r="D28" s="10" t="s">
        <v>539</v>
      </c>
      <c r="E28" s="10" t="s">
        <v>540</v>
      </c>
      <c r="F28" s="10" t="s">
        <v>270</v>
      </c>
      <c r="G28" s="10"/>
    </row>
    <row r="29" spans="1:7" ht="30">
      <c r="A29" s="12">
        <v>25</v>
      </c>
      <c r="B29" s="10" t="s">
        <v>541</v>
      </c>
      <c r="C29" s="39"/>
      <c r="D29" s="10" t="s">
        <v>539</v>
      </c>
      <c r="E29" s="10" t="s">
        <v>540</v>
      </c>
      <c r="F29" s="10" t="s">
        <v>270</v>
      </c>
      <c r="G29" s="10"/>
    </row>
    <row r="30" spans="1:7" ht="15">
      <c r="A30" s="30"/>
      <c r="B30" s="31"/>
      <c r="C30" s="32"/>
      <c r="D30" s="31"/>
      <c r="E30" s="31"/>
      <c r="F30" s="31"/>
      <c r="G30" s="31"/>
    </row>
    <row r="47" spans="1:7" ht="41.25" customHeight="1">
      <c r="A47" s="88" t="s">
        <v>0</v>
      </c>
      <c r="B47" s="88"/>
      <c r="C47" s="88"/>
      <c r="D47" s="88"/>
      <c r="E47" s="63"/>
      <c r="F47" s="63"/>
      <c r="G47" s="63"/>
    </row>
    <row r="48" spans="1:7" ht="30.75" customHeight="1">
      <c r="A48" s="88" t="s">
        <v>473</v>
      </c>
      <c r="B48" s="88"/>
      <c r="C48" s="88"/>
      <c r="D48" s="88"/>
      <c r="E48" s="63"/>
      <c r="F48" s="63"/>
      <c r="G48" s="63"/>
    </row>
    <row r="50" spans="1:4" ht="15">
      <c r="A50" s="42" t="s">
        <v>608</v>
      </c>
      <c r="B50" s="42" t="s">
        <v>4</v>
      </c>
      <c r="C50" s="42" t="s">
        <v>598</v>
      </c>
      <c r="D50" s="44" t="s">
        <v>599</v>
      </c>
    </row>
    <row r="51" spans="1:4" ht="15">
      <c r="A51" s="41">
        <v>1</v>
      </c>
      <c r="B51" s="34" t="s">
        <v>28</v>
      </c>
      <c r="C51" s="41">
        <v>18</v>
      </c>
      <c r="D51" s="47">
        <f>C51*100/28</f>
        <v>64.28571428571429</v>
      </c>
    </row>
    <row r="52" spans="1:4" ht="15">
      <c r="A52" s="41">
        <v>2</v>
      </c>
      <c r="B52" s="34" t="s">
        <v>137</v>
      </c>
      <c r="C52" s="41">
        <v>5</v>
      </c>
      <c r="D52" s="47">
        <f>C52*100/28</f>
        <v>17.857142857142858</v>
      </c>
    </row>
    <row r="53" spans="1:4" ht="15">
      <c r="A53" s="41">
        <v>3</v>
      </c>
      <c r="B53" s="34" t="s">
        <v>31</v>
      </c>
      <c r="C53" s="41">
        <v>3</v>
      </c>
      <c r="D53" s="47">
        <f>C53*100/28</f>
        <v>10.714285714285714</v>
      </c>
    </row>
    <row r="54" spans="1:4" ht="15">
      <c r="A54" s="41">
        <v>4</v>
      </c>
      <c r="B54" s="34" t="s">
        <v>147</v>
      </c>
      <c r="C54" s="41">
        <v>1</v>
      </c>
      <c r="D54" s="47">
        <f>C54*100/28</f>
        <v>3.5714285714285716</v>
      </c>
    </row>
    <row r="55" spans="1:4" ht="15">
      <c r="A55" s="41">
        <v>5</v>
      </c>
      <c r="B55" s="34" t="s">
        <v>483</v>
      </c>
      <c r="C55" s="41">
        <v>1</v>
      </c>
      <c r="D55" s="47">
        <f>C55*100/28</f>
        <v>3.5714285714285716</v>
      </c>
    </row>
    <row r="56" spans="1:4" ht="15">
      <c r="A56" s="53"/>
      <c r="B56" s="46" t="s">
        <v>600</v>
      </c>
      <c r="C56" s="41">
        <f>SUM(C51:C55)</f>
        <v>28</v>
      </c>
      <c r="D56" s="47">
        <f>SUM(D47:D55)</f>
        <v>100</v>
      </c>
    </row>
    <row r="57" spans="1:7" ht="15">
      <c r="A57" s="53"/>
      <c r="B57" s="55"/>
      <c r="C57" s="53"/>
      <c r="D57" s="54"/>
      <c r="E57" s="55"/>
      <c r="F57" s="53"/>
      <c r="G57" s="54"/>
    </row>
    <row r="58" spans="1:4" ht="15">
      <c r="A58" s="44" t="s">
        <v>608</v>
      </c>
      <c r="B58" s="44" t="s">
        <v>594</v>
      </c>
      <c r="C58" s="44" t="s">
        <v>598</v>
      </c>
      <c r="D58" s="44" t="s">
        <v>599</v>
      </c>
    </row>
    <row r="59" spans="1:7" ht="15">
      <c r="A59" s="41">
        <v>1</v>
      </c>
      <c r="B59" s="34" t="s">
        <v>264</v>
      </c>
      <c r="C59" s="41">
        <v>13</v>
      </c>
      <c r="D59" s="47">
        <f>C59*100/34</f>
        <v>38.23529411764706</v>
      </c>
      <c r="E59" s="55"/>
      <c r="F59" s="53"/>
      <c r="G59" s="54"/>
    </row>
    <row r="60" spans="1:7" ht="15">
      <c r="A60" s="41">
        <v>2</v>
      </c>
      <c r="B60" s="6" t="s">
        <v>644</v>
      </c>
      <c r="C60" s="41">
        <v>13</v>
      </c>
      <c r="D60" s="47">
        <f>C60*100/34</f>
        <v>38.23529411764706</v>
      </c>
      <c r="E60" s="55"/>
      <c r="F60" s="53"/>
      <c r="G60" s="54"/>
    </row>
    <row r="61" spans="1:7" ht="15">
      <c r="A61" s="41">
        <v>3</v>
      </c>
      <c r="B61" s="6" t="s">
        <v>41</v>
      </c>
      <c r="C61" s="41">
        <v>4</v>
      </c>
      <c r="D61" s="47">
        <f>C61*100/34</f>
        <v>11.764705882352942</v>
      </c>
      <c r="E61" s="55"/>
      <c r="F61" s="53"/>
      <c r="G61" s="54"/>
    </row>
    <row r="62" spans="1:7" ht="15">
      <c r="A62" s="41">
        <v>4</v>
      </c>
      <c r="B62" s="6" t="s">
        <v>649</v>
      </c>
      <c r="C62" s="41">
        <v>3</v>
      </c>
      <c r="D62" s="47">
        <f>C62*100/34</f>
        <v>8.823529411764707</v>
      </c>
      <c r="E62" s="55"/>
      <c r="F62" s="53"/>
      <c r="G62" s="54"/>
    </row>
    <row r="63" spans="1:7" ht="15">
      <c r="A63" s="41">
        <v>5</v>
      </c>
      <c r="B63" s="34" t="s">
        <v>587</v>
      </c>
      <c r="C63" s="41">
        <v>1</v>
      </c>
      <c r="D63" s="47">
        <f>C63*100/34</f>
        <v>2.9411764705882355</v>
      </c>
      <c r="E63" s="55"/>
      <c r="F63" s="53"/>
      <c r="G63" s="54"/>
    </row>
    <row r="64" spans="1:7" ht="15">
      <c r="A64" s="53"/>
      <c r="B64" s="46" t="s">
        <v>600</v>
      </c>
      <c r="C64" s="41">
        <f>SUM(C59:C63)</f>
        <v>34</v>
      </c>
      <c r="D64" s="47">
        <f>SUM(D56:D63)</f>
        <v>200</v>
      </c>
      <c r="E64" s="55"/>
      <c r="F64" s="53"/>
      <c r="G64" s="54"/>
    </row>
    <row r="65" spans="1:7" ht="15">
      <c r="A65" s="53"/>
      <c r="B65" s="55"/>
      <c r="C65" s="53"/>
      <c r="D65" s="54"/>
      <c r="E65" s="55"/>
      <c r="F65" s="53"/>
      <c r="G65" s="54"/>
    </row>
    <row r="66" spans="1:4" ht="15">
      <c r="A66" s="42" t="s">
        <v>608</v>
      </c>
      <c r="B66" s="42" t="s">
        <v>595</v>
      </c>
      <c r="C66" s="42" t="s">
        <v>598</v>
      </c>
      <c r="D66" s="42" t="s">
        <v>599</v>
      </c>
    </row>
    <row r="67" spans="1:7" ht="33" customHeight="1">
      <c r="A67" s="41">
        <v>1</v>
      </c>
      <c r="B67" s="43" t="s">
        <v>270</v>
      </c>
      <c r="C67" s="41">
        <v>9</v>
      </c>
      <c r="D67" s="47">
        <f>C67*100/17</f>
        <v>52.94117647058823</v>
      </c>
      <c r="E67" s="52"/>
      <c r="F67" s="52"/>
      <c r="G67" s="52"/>
    </row>
    <row r="68" spans="1:7" ht="15">
      <c r="A68" s="41">
        <v>2</v>
      </c>
      <c r="B68" s="43" t="s">
        <v>75</v>
      </c>
      <c r="C68" s="41">
        <v>3</v>
      </c>
      <c r="D68" s="47">
        <f>C68*100/17</f>
        <v>17.647058823529413</v>
      </c>
      <c r="E68" s="61"/>
      <c r="F68" s="62"/>
      <c r="G68" s="62"/>
    </row>
    <row r="69" spans="1:7" ht="15">
      <c r="A69" s="41">
        <v>3</v>
      </c>
      <c r="B69" s="43" t="s">
        <v>510</v>
      </c>
      <c r="C69" s="41">
        <v>3</v>
      </c>
      <c r="D69" s="47">
        <f>C69*100/17</f>
        <v>17.647058823529413</v>
      </c>
      <c r="E69" s="61"/>
      <c r="F69" s="62"/>
      <c r="G69" s="62"/>
    </row>
    <row r="70" spans="1:7" ht="15">
      <c r="A70" s="41">
        <v>4</v>
      </c>
      <c r="B70" s="43" t="s">
        <v>650</v>
      </c>
      <c r="C70" s="41">
        <v>1</v>
      </c>
      <c r="D70" s="47">
        <f>C70*100/17</f>
        <v>5.882352941176471</v>
      </c>
      <c r="E70" s="61"/>
      <c r="F70" s="62"/>
      <c r="G70" s="62"/>
    </row>
    <row r="71" spans="1:7" ht="15">
      <c r="A71" s="41">
        <v>5</v>
      </c>
      <c r="B71" s="43" t="s">
        <v>517</v>
      </c>
      <c r="C71" s="41">
        <v>1</v>
      </c>
      <c r="D71" s="47">
        <f>C71*100/17</f>
        <v>5.882352941176471</v>
      </c>
      <c r="E71" s="62"/>
      <c r="F71" s="62"/>
      <c r="G71" s="62"/>
    </row>
    <row r="72" spans="1:4" ht="15">
      <c r="A72" s="53"/>
      <c r="B72" s="46" t="s">
        <v>600</v>
      </c>
      <c r="C72" s="41">
        <f>SUM(C67:C71)</f>
        <v>17</v>
      </c>
      <c r="D72" s="41">
        <f>SUM(D66:D71)</f>
        <v>100</v>
      </c>
    </row>
    <row r="74" spans="1:4" ht="15">
      <c r="A74" s="83" t="s">
        <v>596</v>
      </c>
      <c r="B74" s="83"/>
      <c r="C74" s="83"/>
      <c r="D74" s="83"/>
    </row>
    <row r="75" spans="1:4" ht="33" customHeight="1">
      <c r="A75" s="102" t="s">
        <v>651</v>
      </c>
      <c r="B75" s="103"/>
      <c r="C75" s="103"/>
      <c r="D75" s="104"/>
    </row>
    <row r="76" spans="1:7" ht="15">
      <c r="A76" s="101"/>
      <c r="B76" s="101"/>
      <c r="C76" s="101"/>
      <c r="D76" s="101"/>
      <c r="E76" s="101"/>
      <c r="F76" s="101"/>
      <c r="G76" s="101"/>
    </row>
    <row r="77" spans="1:7" ht="15">
      <c r="A77" s="101"/>
      <c r="B77" s="101"/>
      <c r="C77" s="101"/>
      <c r="D77" s="101"/>
      <c r="E77" s="101"/>
      <c r="F77" s="101"/>
      <c r="G77" s="101"/>
    </row>
    <row r="78" spans="1:7" ht="15">
      <c r="A78" s="101"/>
      <c r="B78" s="101"/>
      <c r="C78" s="101"/>
      <c r="D78" s="101"/>
      <c r="E78" s="101"/>
      <c r="F78" s="101"/>
      <c r="G78" s="101"/>
    </row>
    <row r="79" spans="1:7" ht="15" customHeight="1">
      <c r="A79" s="101"/>
      <c r="B79" s="101"/>
      <c r="C79" s="101"/>
      <c r="D79" s="101"/>
      <c r="E79" s="101"/>
      <c r="F79" s="101"/>
      <c r="G79" s="101"/>
    </row>
    <row r="80" spans="1:7" ht="15" customHeight="1">
      <c r="A80" s="101"/>
      <c r="B80" s="101"/>
      <c r="C80" s="101"/>
      <c r="D80" s="101"/>
      <c r="E80" s="101"/>
      <c r="F80" s="101"/>
      <c r="G80" s="101"/>
    </row>
    <row r="81" spans="1:7" ht="15" customHeight="1">
      <c r="A81" s="101"/>
      <c r="B81" s="101"/>
      <c r="C81" s="101"/>
      <c r="D81" s="101"/>
      <c r="E81" s="101"/>
      <c r="F81" s="101"/>
      <c r="G81" s="101"/>
    </row>
    <row r="82" spans="1:7" ht="15" customHeight="1">
      <c r="A82" s="101"/>
      <c r="B82" s="101"/>
      <c r="C82" s="101"/>
      <c r="D82" s="101"/>
      <c r="E82" s="101"/>
      <c r="F82" s="101"/>
      <c r="G82" s="101"/>
    </row>
    <row r="83" spans="1:7" ht="15" customHeight="1">
      <c r="A83" s="101"/>
      <c r="B83" s="101"/>
      <c r="C83" s="101"/>
      <c r="D83" s="101"/>
      <c r="E83" s="101"/>
      <c r="F83" s="101"/>
      <c r="G83" s="101"/>
    </row>
    <row r="84" spans="1:7" ht="15" customHeight="1">
      <c r="A84" s="101"/>
      <c r="B84" s="101"/>
      <c r="C84" s="101"/>
      <c r="D84" s="101"/>
      <c r="E84" s="101"/>
      <c r="F84" s="101"/>
      <c r="G84" s="101"/>
    </row>
    <row r="85" spans="1:7" ht="15" customHeight="1">
      <c r="A85" s="101"/>
      <c r="B85" s="101"/>
      <c r="C85" s="101"/>
      <c r="D85" s="101"/>
      <c r="E85" s="101"/>
      <c r="F85" s="101"/>
      <c r="G85" s="101"/>
    </row>
    <row r="86" spans="1:7" ht="15" customHeight="1">
      <c r="A86" s="101"/>
      <c r="B86" s="101"/>
      <c r="C86" s="101"/>
      <c r="D86" s="101"/>
      <c r="E86" s="101"/>
      <c r="F86" s="101"/>
      <c r="G86" s="101"/>
    </row>
    <row r="87" spans="1:7" ht="15" customHeight="1">
      <c r="A87" s="101"/>
      <c r="B87" s="101"/>
      <c r="C87" s="101"/>
      <c r="D87" s="101"/>
      <c r="E87" s="101"/>
      <c r="F87" s="101"/>
      <c r="G87" s="101"/>
    </row>
    <row r="88" spans="1:7" ht="15" customHeight="1">
      <c r="A88" s="101"/>
      <c r="B88" s="101"/>
      <c r="C88" s="101"/>
      <c r="D88" s="101"/>
      <c r="E88" s="101"/>
      <c r="F88" s="101"/>
      <c r="G88" s="101"/>
    </row>
    <row r="89" spans="1:7" ht="15" customHeight="1">
      <c r="A89" s="101"/>
      <c r="B89" s="101"/>
      <c r="C89" s="101"/>
      <c r="D89" s="101"/>
      <c r="E89" s="101"/>
      <c r="F89" s="101"/>
      <c r="G89" s="101"/>
    </row>
    <row r="90" spans="1:7" ht="15" customHeight="1">
      <c r="A90" s="101"/>
      <c r="B90" s="101"/>
      <c r="C90" s="101"/>
      <c r="D90" s="101"/>
      <c r="E90" s="101"/>
      <c r="F90" s="101"/>
      <c r="G90" s="101"/>
    </row>
    <row r="91" spans="1:7" ht="15" customHeight="1">
      <c r="A91" s="101"/>
      <c r="B91" s="101"/>
      <c r="C91" s="101"/>
      <c r="D91" s="101"/>
      <c r="E91" s="101"/>
      <c r="F91" s="101"/>
      <c r="G91" s="101"/>
    </row>
    <row r="92" spans="1:7" ht="15" customHeight="1">
      <c r="A92" s="101"/>
      <c r="B92" s="101"/>
      <c r="C92" s="101"/>
      <c r="D92" s="101"/>
      <c r="E92" s="101"/>
      <c r="F92" s="101"/>
      <c r="G92" s="101"/>
    </row>
    <row r="93" spans="1:7" ht="15" customHeight="1">
      <c r="A93" s="101"/>
      <c r="B93" s="101"/>
      <c r="C93" s="101"/>
      <c r="D93" s="101"/>
      <c r="E93" s="101"/>
      <c r="F93" s="101"/>
      <c r="G93" s="101"/>
    </row>
    <row r="94" spans="1:7" ht="15" customHeight="1">
      <c r="A94" s="101"/>
      <c r="B94" s="101"/>
      <c r="C94" s="101"/>
      <c r="D94" s="101"/>
      <c r="E94" s="101"/>
      <c r="F94" s="101"/>
      <c r="G94" s="101"/>
    </row>
    <row r="95" spans="1:7" ht="15" customHeight="1">
      <c r="A95" s="101"/>
      <c r="B95" s="101"/>
      <c r="C95" s="101"/>
      <c r="D95" s="101"/>
      <c r="E95" s="101"/>
      <c r="F95" s="101"/>
      <c r="G95" s="101"/>
    </row>
    <row r="96" spans="1:7" ht="15" customHeight="1">
      <c r="A96" s="101"/>
      <c r="B96" s="101"/>
      <c r="C96" s="101"/>
      <c r="D96" s="101"/>
      <c r="E96" s="101"/>
      <c r="F96" s="101"/>
      <c r="G96" s="101"/>
    </row>
    <row r="97" spans="1:7" ht="15" customHeight="1">
      <c r="A97" s="101"/>
      <c r="B97" s="101"/>
      <c r="C97" s="101"/>
      <c r="D97" s="101"/>
      <c r="E97" s="101"/>
      <c r="F97" s="101"/>
      <c r="G97" s="101"/>
    </row>
    <row r="98" spans="1:7" ht="15" customHeight="1">
      <c r="A98" s="101"/>
      <c r="B98" s="101"/>
      <c r="C98" s="101"/>
      <c r="D98" s="101"/>
      <c r="E98" s="101"/>
      <c r="F98" s="101"/>
      <c r="G98" s="101"/>
    </row>
    <row r="99" spans="1:7" ht="15" customHeight="1">
      <c r="A99" s="101"/>
      <c r="B99" s="101"/>
      <c r="C99" s="101"/>
      <c r="D99" s="101"/>
      <c r="E99" s="101"/>
      <c r="F99" s="101"/>
      <c r="G99" s="101"/>
    </row>
    <row r="100" spans="1:7" ht="15" customHeight="1">
      <c r="A100" s="101"/>
      <c r="B100" s="101"/>
      <c r="C100" s="101"/>
      <c r="D100" s="101"/>
      <c r="E100" s="101"/>
      <c r="F100" s="101"/>
      <c r="G100" s="101"/>
    </row>
    <row r="101" spans="1:7" ht="15" customHeight="1">
      <c r="A101" s="101"/>
      <c r="B101" s="101"/>
      <c r="C101" s="101"/>
      <c r="D101" s="101"/>
      <c r="E101" s="101"/>
      <c r="F101" s="101"/>
      <c r="G101" s="101"/>
    </row>
    <row r="102" spans="1:7" ht="15" customHeight="1">
      <c r="A102" s="101"/>
      <c r="B102" s="101"/>
      <c r="C102" s="101"/>
      <c r="D102" s="101"/>
      <c r="E102" s="101"/>
      <c r="F102" s="101"/>
      <c r="G102" s="101"/>
    </row>
    <row r="103" spans="1:7" ht="15" customHeight="1">
      <c r="A103" s="101"/>
      <c r="B103" s="101"/>
      <c r="C103" s="101"/>
      <c r="D103" s="101"/>
      <c r="E103" s="101"/>
      <c r="F103" s="101"/>
      <c r="G103" s="101"/>
    </row>
    <row r="104" spans="1:7" ht="15" customHeight="1">
      <c r="A104" s="101"/>
      <c r="B104" s="101"/>
      <c r="C104" s="101"/>
      <c r="D104" s="101"/>
      <c r="E104" s="101"/>
      <c r="F104" s="101"/>
      <c r="G104" s="101"/>
    </row>
    <row r="105" spans="1:7" ht="15" customHeight="1">
      <c r="A105" s="101"/>
      <c r="B105" s="101"/>
      <c r="C105" s="101"/>
      <c r="D105" s="101"/>
      <c r="E105" s="101"/>
      <c r="F105" s="101"/>
      <c r="G105" s="101"/>
    </row>
    <row r="106" spans="1:7" ht="15" customHeight="1">
      <c r="A106" s="101"/>
      <c r="B106" s="101"/>
      <c r="C106" s="101"/>
      <c r="D106" s="101"/>
      <c r="E106" s="101"/>
      <c r="F106" s="101"/>
      <c r="G106" s="101"/>
    </row>
    <row r="107" spans="1:7" ht="15" customHeight="1">
      <c r="A107" s="101"/>
      <c r="B107" s="101"/>
      <c r="C107" s="101"/>
      <c r="D107" s="101"/>
      <c r="E107" s="101"/>
      <c r="F107" s="101"/>
      <c r="G107" s="101"/>
    </row>
    <row r="108" spans="1:7" ht="15" customHeight="1">
      <c r="A108" s="101"/>
      <c r="B108" s="101"/>
      <c r="C108" s="101"/>
      <c r="D108" s="101"/>
      <c r="E108" s="101"/>
      <c r="F108" s="101"/>
      <c r="G108" s="101"/>
    </row>
    <row r="109" spans="1:7" ht="15" customHeight="1">
      <c r="A109" s="101"/>
      <c r="B109" s="101"/>
      <c r="C109" s="101"/>
      <c r="D109" s="101"/>
      <c r="E109" s="101"/>
      <c r="F109" s="101"/>
      <c r="G109" s="101"/>
    </row>
  </sheetData>
  <sheetProtection/>
  <mergeCells count="7">
    <mergeCell ref="A76:G109"/>
    <mergeCell ref="A1:G1"/>
    <mergeCell ref="A2:G2"/>
    <mergeCell ref="A74:D74"/>
    <mergeCell ref="A75:D75"/>
    <mergeCell ref="A47:D47"/>
    <mergeCell ref="A48:D4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apple</cp:lastModifiedBy>
  <cp:lastPrinted>2012-03-05T08:05:23Z</cp:lastPrinted>
  <dcterms:created xsi:type="dcterms:W3CDTF">2010-12-24T05:08:45Z</dcterms:created>
  <dcterms:modified xsi:type="dcterms:W3CDTF">2013-08-11T07:35:08Z</dcterms:modified>
  <cp:category/>
  <cp:version/>
  <cp:contentType/>
  <cp:contentStatus/>
</cp:coreProperties>
</file>